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defaultThemeVersion="124226"/>
  <mc:AlternateContent xmlns:mc="http://schemas.openxmlformats.org/markup-compatibility/2006">
    <mc:Choice Requires="x15">
      <x15ac:absPath xmlns:x15ac="http://schemas.microsoft.com/office/spreadsheetml/2010/11/ac" url="https://uvu365.sharepoint.com/sites/postaward/Shared Documents/Info Forms for Faculty NAO/Website Doc/"/>
    </mc:Choice>
  </mc:AlternateContent>
  <xr:revisionPtr revIDLastSave="0" documentId="8_{A6E599A1-AF73-48AE-AA9B-0A822E6BA829}" xr6:coauthVersionLast="47" xr6:coauthVersionMax="47" xr10:uidLastSave="{00000000-0000-0000-0000-000000000000}"/>
  <bookViews>
    <workbookView xWindow="57480" yWindow="-120" windowWidth="29040" windowHeight="15720" xr2:uid="{00000000-000D-0000-FFFF-FFFF00000000}"/>
  </bookViews>
  <sheets>
    <sheet name="Cover" sheetId="14" r:id="rId1"/>
    <sheet name="Year1" sheetId="1" r:id="rId2"/>
    <sheet name="Year2" sheetId="8" r:id="rId3"/>
    <sheet name="Year3" sheetId="9" r:id="rId4"/>
    <sheet name="Year4" sheetId="10" r:id="rId5"/>
    <sheet name="Year5" sheetId="11" r:id="rId6"/>
    <sheet name="Year6" sheetId="16" r:id="rId7"/>
    <sheet name="Year7" sheetId="17" r:id="rId8"/>
    <sheet name="All Years" sheetId="5" r:id="rId9"/>
    <sheet name="Detail Summary" sheetId="13" r:id="rId10"/>
    <sheet name="Sheet1" sheetId="15" r:id="rId11"/>
  </sheets>
  <definedNames>
    <definedName name="_xlnm.Print_Area" localSheetId="8">'All Years'!$A$7:$I$30</definedName>
    <definedName name="_xlnm.Print_Area" localSheetId="9">'Detail Summary'!$A$1:$AH$68</definedName>
    <definedName name="_xlnm.Print_Area" localSheetId="1">Year1!$A$1:$K$61</definedName>
    <definedName name="_xlnm.Print_Area" localSheetId="2">Year2!$A$1:$K$61</definedName>
    <definedName name="_xlnm.Print_Area" localSheetId="3">Year3!$A$1:$K$61</definedName>
    <definedName name="_xlnm.Print_Area" localSheetId="4">Year4!$A$1:$K$61</definedName>
    <definedName name="_xlnm.Print_Area" localSheetId="5">Year5!$A$1:$K$61</definedName>
    <definedName name="_xlnm.Print_Area" localSheetId="6">Year6!$A$1:$K$61</definedName>
    <definedName name="_xlnm.Print_Area" localSheetId="7">Year7!$A$1:$K$61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6" i="13" l="1"/>
  <c r="Z66" i="13"/>
  <c r="AD65" i="13"/>
  <c r="Z65" i="13"/>
  <c r="AH58" i="13"/>
  <c r="AH53" i="13"/>
  <c r="AD58" i="13"/>
  <c r="AD57" i="13"/>
  <c r="AH57" i="13"/>
  <c r="AH59" i="13"/>
  <c r="J58" i="13"/>
  <c r="V57" i="13"/>
  <c r="Z58" i="13"/>
  <c r="Z57" i="13"/>
  <c r="AA56" i="13"/>
  <c r="AA55" i="13"/>
  <c r="AA54" i="13"/>
  <c r="W56" i="13"/>
  <c r="W55" i="13"/>
  <c r="W54" i="13"/>
  <c r="AH52" i="13"/>
  <c r="AH51" i="13"/>
  <c r="AH50" i="13"/>
  <c r="AH49" i="13"/>
  <c r="AD53" i="13"/>
  <c r="AD52" i="13"/>
  <c r="AD51" i="13"/>
  <c r="AD50" i="13"/>
  <c r="AD49" i="13"/>
  <c r="Z53" i="13"/>
  <c r="Z52" i="13"/>
  <c r="Z51" i="13"/>
  <c r="Z50" i="13"/>
  <c r="Z49" i="13"/>
  <c r="V47" i="13"/>
  <c r="Z47" i="13"/>
  <c r="AD47" i="13"/>
  <c r="AH46" i="13"/>
  <c r="AH45" i="13"/>
  <c r="AH44" i="13"/>
  <c r="AH43" i="13"/>
  <c r="AD43" i="13"/>
  <c r="AD44" i="13"/>
  <c r="AD45" i="13"/>
  <c r="AD46" i="13"/>
  <c r="Z46" i="13"/>
  <c r="Z45" i="13"/>
  <c r="Z44" i="13"/>
  <c r="Z43" i="13"/>
  <c r="Z40" i="13"/>
  <c r="Z41" i="13" s="1"/>
  <c r="AD40" i="13"/>
  <c r="AD41" i="13" s="1"/>
  <c r="AH39" i="13"/>
  <c r="AH38" i="13"/>
  <c r="AD39" i="13"/>
  <c r="AD38" i="13"/>
  <c r="Z39" i="13"/>
  <c r="Z38" i="13"/>
  <c r="AD36" i="13"/>
  <c r="AH36" i="13"/>
  <c r="Z36" i="13"/>
  <c r="AH35" i="13"/>
  <c r="AH34" i="13"/>
  <c r="AH33" i="13"/>
  <c r="AD35" i="13"/>
  <c r="AD34" i="13"/>
  <c r="AD33" i="13"/>
  <c r="Z35" i="13"/>
  <c r="Z34" i="13"/>
  <c r="Z33" i="13"/>
  <c r="AG28" i="13"/>
  <c r="AE28" i="13"/>
  <c r="AC28" i="13"/>
  <c r="AB28" i="13"/>
  <c r="AA28" i="13"/>
  <c r="W28" i="13"/>
  <c r="AH22" i="13"/>
  <c r="AG22" i="13"/>
  <c r="AF22" i="13"/>
  <c r="AE22" i="13"/>
  <c r="AC26" i="13"/>
  <c r="AC25" i="13"/>
  <c r="AC24" i="13"/>
  <c r="AG24" i="13" s="1"/>
  <c r="AC23" i="13"/>
  <c r="AC22" i="13"/>
  <c r="AA26" i="13"/>
  <c r="AA25" i="13"/>
  <c r="AA24" i="13"/>
  <c r="AA23" i="13"/>
  <c r="AE23" i="13" s="1"/>
  <c r="AA22" i="13"/>
  <c r="Y26" i="13"/>
  <c r="AG26" i="13" s="1"/>
  <c r="Y25" i="13"/>
  <c r="Y24" i="13"/>
  <c r="Y23" i="13"/>
  <c r="AG23" i="13" s="1"/>
  <c r="Y22" i="13"/>
  <c r="W26" i="13"/>
  <c r="AE26" i="13" s="1"/>
  <c r="W25" i="13"/>
  <c r="W24" i="13"/>
  <c r="W23" i="13"/>
  <c r="W22" i="13"/>
  <c r="AF26" i="13"/>
  <c r="AF25" i="13"/>
  <c r="AF24" i="13"/>
  <c r="AF23" i="13"/>
  <c r="AF27" i="13" s="1"/>
  <c r="AE19" i="13"/>
  <c r="AE15" i="13"/>
  <c r="AE16" i="13"/>
  <c r="AE17" i="13"/>
  <c r="AE18" i="13"/>
  <c r="AG15" i="13"/>
  <c r="AG16" i="13"/>
  <c r="AG17" i="13"/>
  <c r="AG18" i="13"/>
  <c r="AG19" i="13"/>
  <c r="AC19" i="13"/>
  <c r="AC18" i="13"/>
  <c r="AC17" i="13"/>
  <c r="AC16" i="13"/>
  <c r="AC15" i="13"/>
  <c r="AA19" i="13"/>
  <c r="AA18" i="13"/>
  <c r="AA17" i="13"/>
  <c r="AA16" i="13"/>
  <c r="AA15" i="13"/>
  <c r="Y19" i="13"/>
  <c r="Y18" i="13"/>
  <c r="Y17" i="13"/>
  <c r="Y16" i="13"/>
  <c r="Y15" i="13"/>
  <c r="W19" i="13"/>
  <c r="W18" i="13"/>
  <c r="W17" i="13"/>
  <c r="W16" i="13"/>
  <c r="W15" i="13"/>
  <c r="AE13" i="13"/>
  <c r="AG13" i="13"/>
  <c r="AE8" i="13"/>
  <c r="AG8" i="13"/>
  <c r="AE9" i="13"/>
  <c r="AG9" i="13"/>
  <c r="AE10" i="13"/>
  <c r="AG10" i="13"/>
  <c r="AE11" i="13"/>
  <c r="AG11" i="13"/>
  <c r="AE12" i="13"/>
  <c r="AG12" i="13"/>
  <c r="AA9" i="13"/>
  <c r="AC11" i="13"/>
  <c r="Y11" i="13"/>
  <c r="AC12" i="13"/>
  <c r="AC10" i="13"/>
  <c r="AC9" i="13"/>
  <c r="AC8" i="13"/>
  <c r="AB12" i="13"/>
  <c r="AD12" i="13" s="1"/>
  <c r="AA12" i="13"/>
  <c r="AA11" i="13"/>
  <c r="AA10" i="13"/>
  <c r="AA8" i="13"/>
  <c r="Y12" i="13"/>
  <c r="Y10" i="13"/>
  <c r="Y9" i="13"/>
  <c r="Y8" i="13"/>
  <c r="W12" i="13"/>
  <c r="W11" i="13"/>
  <c r="W10" i="13"/>
  <c r="W9" i="13"/>
  <c r="W8" i="13"/>
  <c r="C25" i="17"/>
  <c r="C24" i="17"/>
  <c r="C23" i="17"/>
  <c r="C22" i="17"/>
  <c r="C21" i="17"/>
  <c r="C18" i="17"/>
  <c r="C17" i="17"/>
  <c r="C16" i="17"/>
  <c r="C15" i="17"/>
  <c r="C14" i="17"/>
  <c r="C11" i="17"/>
  <c r="C10" i="17"/>
  <c r="C9" i="17"/>
  <c r="C8" i="17"/>
  <c r="C7" i="17"/>
  <c r="H24" i="5"/>
  <c r="H23" i="5"/>
  <c r="H22" i="5"/>
  <c r="H21" i="5"/>
  <c r="H20" i="5"/>
  <c r="H19" i="5"/>
  <c r="G24" i="5"/>
  <c r="G23" i="5"/>
  <c r="G22" i="5"/>
  <c r="G21" i="5"/>
  <c r="G20" i="5"/>
  <c r="G19" i="5"/>
  <c r="H17" i="5"/>
  <c r="H16" i="5"/>
  <c r="H15" i="5"/>
  <c r="H14" i="5"/>
  <c r="G17" i="5"/>
  <c r="G16" i="5"/>
  <c r="G15" i="5"/>
  <c r="G14" i="5"/>
  <c r="H12" i="5"/>
  <c r="H11" i="5"/>
  <c r="H8" i="5"/>
  <c r="F25" i="17"/>
  <c r="F24" i="17"/>
  <c r="F23" i="17"/>
  <c r="G23" i="17" s="1"/>
  <c r="F22" i="17"/>
  <c r="G22" i="17" s="1"/>
  <c r="F21" i="17"/>
  <c r="F18" i="17"/>
  <c r="G18" i="17" s="1"/>
  <c r="F17" i="17"/>
  <c r="F16" i="17"/>
  <c r="G16" i="17" s="1"/>
  <c r="O16" i="17" s="1"/>
  <c r="H16" i="17" s="1"/>
  <c r="AB17" i="13" s="1"/>
  <c r="AD17" i="13" s="1"/>
  <c r="F15" i="17"/>
  <c r="G15" i="17" s="1"/>
  <c r="F14" i="17"/>
  <c r="G14" i="17" s="1"/>
  <c r="F11" i="17"/>
  <c r="G11" i="17" s="1"/>
  <c r="F10" i="17"/>
  <c r="G10" i="17" s="1"/>
  <c r="F9" i="17"/>
  <c r="G9" i="17" s="1"/>
  <c r="F8" i="17"/>
  <c r="G8" i="17" s="1"/>
  <c r="F7" i="17"/>
  <c r="G7" i="17" s="1"/>
  <c r="A25" i="17"/>
  <c r="A24" i="17"/>
  <c r="A23" i="17"/>
  <c r="A22" i="17"/>
  <c r="A21" i="17"/>
  <c r="A18" i="17"/>
  <c r="A17" i="17"/>
  <c r="A16" i="17"/>
  <c r="A15" i="17"/>
  <c r="A14" i="17"/>
  <c r="A11" i="17"/>
  <c r="A10" i="17"/>
  <c r="A9" i="17"/>
  <c r="A8" i="17"/>
  <c r="A7" i="17"/>
  <c r="G59" i="17"/>
  <c r="M57" i="17"/>
  <c r="K56" i="17"/>
  <c r="L54" i="17"/>
  <c r="L53" i="17"/>
  <c r="L52" i="17"/>
  <c r="N64" i="17" s="1"/>
  <c r="N51" i="17"/>
  <c r="K51" i="17"/>
  <c r="K45" i="17"/>
  <c r="K39" i="17"/>
  <c r="K34" i="17"/>
  <c r="G17" i="17"/>
  <c r="H11" i="17"/>
  <c r="H10" i="17"/>
  <c r="AB11" i="13" s="1"/>
  <c r="AD11" i="13" s="1"/>
  <c r="H9" i="17"/>
  <c r="AB10" i="13" s="1"/>
  <c r="AD10" i="13" s="1"/>
  <c r="H8" i="17"/>
  <c r="AB9" i="13" s="1"/>
  <c r="AD9" i="13" s="1"/>
  <c r="Q7" i="17"/>
  <c r="H7" i="17"/>
  <c r="AB8" i="13" s="1"/>
  <c r="AD8" i="13" s="1"/>
  <c r="Q6" i="17"/>
  <c r="Q5" i="17"/>
  <c r="B2" i="17"/>
  <c r="C1" i="17"/>
  <c r="G14" i="16"/>
  <c r="G14" i="11"/>
  <c r="G14" i="10"/>
  <c r="G14" i="9"/>
  <c r="G14" i="8"/>
  <c r="G14" i="1"/>
  <c r="AD13" i="13" l="1"/>
  <c r="AD28" i="13" s="1"/>
  <c r="AD64" i="13" s="1"/>
  <c r="AH47" i="13"/>
  <c r="AH41" i="13"/>
  <c r="AH40" i="13"/>
  <c r="AG25" i="13"/>
  <c r="AE24" i="13"/>
  <c r="AH24" i="13" s="1"/>
  <c r="AE25" i="13"/>
  <c r="AH26" i="13"/>
  <c r="AH25" i="13"/>
  <c r="AG27" i="13"/>
  <c r="AH23" i="13"/>
  <c r="G25" i="17"/>
  <c r="G24" i="17"/>
  <c r="G21" i="17"/>
  <c r="G26" i="17" s="1"/>
  <c r="H12" i="17"/>
  <c r="J21" i="17"/>
  <c r="I21" i="17"/>
  <c r="O7" i="17"/>
  <c r="G12" i="17"/>
  <c r="J7" i="17"/>
  <c r="I7" i="17"/>
  <c r="K7" i="17" s="1"/>
  <c r="J24" i="17"/>
  <c r="I24" i="17"/>
  <c r="K24" i="17" s="1"/>
  <c r="O11" i="17"/>
  <c r="J11" i="17"/>
  <c r="I11" i="17"/>
  <c r="K11" i="17"/>
  <c r="I22" i="17"/>
  <c r="K22" i="17" s="1"/>
  <c r="J22" i="17"/>
  <c r="O17" i="17"/>
  <c r="H17" i="17" s="1"/>
  <c r="AB18" i="13" s="1"/>
  <c r="AD18" i="13" s="1"/>
  <c r="J17" i="17"/>
  <c r="I17" i="17"/>
  <c r="J25" i="17"/>
  <c r="I25" i="17"/>
  <c r="K25" i="17" s="1"/>
  <c r="I9" i="17"/>
  <c r="K9" i="17" s="1"/>
  <c r="O9" i="17"/>
  <c r="J9" i="17"/>
  <c r="O15" i="17"/>
  <c r="H15" i="17" s="1"/>
  <c r="AB16" i="13" s="1"/>
  <c r="AD16" i="13" s="1"/>
  <c r="J15" i="17"/>
  <c r="I15" i="17"/>
  <c r="O18" i="17"/>
  <c r="H18" i="17" s="1"/>
  <c r="J18" i="17"/>
  <c r="I18" i="17"/>
  <c r="J8" i="17"/>
  <c r="O8" i="17"/>
  <c r="I8" i="17"/>
  <c r="K8" i="17" s="1"/>
  <c r="O10" i="17"/>
  <c r="J10" i="17"/>
  <c r="I10" i="17"/>
  <c r="K10" i="17"/>
  <c r="J14" i="17"/>
  <c r="I14" i="17"/>
  <c r="O14" i="17"/>
  <c r="H14" i="17" s="1"/>
  <c r="AB15" i="13" s="1"/>
  <c r="AD15" i="13" s="1"/>
  <c r="G19" i="17"/>
  <c r="J23" i="17"/>
  <c r="I23" i="17"/>
  <c r="K23" i="17" s="1"/>
  <c r="I16" i="17"/>
  <c r="J16" i="17"/>
  <c r="K16" i="17"/>
  <c r="L56" i="17"/>
  <c r="G7" i="1"/>
  <c r="AH48" i="13"/>
  <c r="AH42" i="13"/>
  <c r="Z25" i="13"/>
  <c r="W27" i="13"/>
  <c r="Z24" i="13"/>
  <c r="Z23" i="13"/>
  <c r="Z22" i="13"/>
  <c r="X27" i="13"/>
  <c r="A25" i="16"/>
  <c r="A24" i="16"/>
  <c r="A23" i="16"/>
  <c r="A22" i="16"/>
  <c r="A21" i="16"/>
  <c r="A18" i="16"/>
  <c r="A17" i="16"/>
  <c r="A16" i="16"/>
  <c r="A15" i="16"/>
  <c r="B2" i="16"/>
  <c r="F25" i="16"/>
  <c r="F24" i="16"/>
  <c r="F23" i="16"/>
  <c r="G23" i="16" s="1"/>
  <c r="F22" i="16"/>
  <c r="F21" i="16"/>
  <c r="G21" i="16" s="1"/>
  <c r="F18" i="16"/>
  <c r="G18" i="16" s="1"/>
  <c r="F17" i="16"/>
  <c r="F16" i="16"/>
  <c r="G16" i="16" s="1"/>
  <c r="F15" i="16"/>
  <c r="G15" i="16" s="1"/>
  <c r="F24" i="5"/>
  <c r="F23" i="5"/>
  <c r="F22" i="5"/>
  <c r="F21" i="5"/>
  <c r="F20" i="5"/>
  <c r="F19" i="5"/>
  <c r="F17" i="5"/>
  <c r="F15" i="5"/>
  <c r="F14" i="5"/>
  <c r="G12" i="5"/>
  <c r="G11" i="5"/>
  <c r="F11" i="5"/>
  <c r="I2" i="5"/>
  <c r="G59" i="16"/>
  <c r="M57" i="16"/>
  <c r="K56" i="16"/>
  <c r="L54" i="16"/>
  <c r="L53" i="16"/>
  <c r="L52" i="16"/>
  <c r="N64" i="16" s="1"/>
  <c r="N51" i="16"/>
  <c r="K51" i="16"/>
  <c r="K45" i="16"/>
  <c r="K39" i="16"/>
  <c r="K34" i="16"/>
  <c r="G25" i="16"/>
  <c r="C25" i="16"/>
  <c r="G24" i="16"/>
  <c r="C24" i="16"/>
  <c r="C23" i="16"/>
  <c r="G22" i="16"/>
  <c r="C22" i="16"/>
  <c r="C21" i="16"/>
  <c r="C18" i="16"/>
  <c r="G17" i="16"/>
  <c r="C17" i="16"/>
  <c r="C16" i="16"/>
  <c r="C15" i="16"/>
  <c r="C14" i="16"/>
  <c r="H11" i="16"/>
  <c r="X12" i="13" s="1"/>
  <c r="C11" i="16"/>
  <c r="H10" i="16"/>
  <c r="X11" i="13" s="1"/>
  <c r="C10" i="16"/>
  <c r="H9" i="16"/>
  <c r="X10" i="13" s="1"/>
  <c r="C9" i="16"/>
  <c r="H8" i="16"/>
  <c r="X9" i="13" s="1"/>
  <c r="C8" i="16"/>
  <c r="Q7" i="16"/>
  <c r="H7" i="16"/>
  <c r="X8" i="13" s="1"/>
  <c r="Z8" i="13" s="1"/>
  <c r="C7" i="16"/>
  <c r="Q6" i="16"/>
  <c r="Q5" i="16"/>
  <c r="C1" i="16"/>
  <c r="K14" i="17" l="1"/>
  <c r="K18" i="17"/>
  <c r="AB19" i="13"/>
  <c r="AD19" i="13" s="1"/>
  <c r="AE27" i="13"/>
  <c r="Y27" i="13"/>
  <c r="K17" i="17"/>
  <c r="K15" i="17"/>
  <c r="K12" i="17"/>
  <c r="I26" i="17"/>
  <c r="H19" i="17"/>
  <c r="H27" i="17" s="1"/>
  <c r="H9" i="5" s="1"/>
  <c r="K21" i="17"/>
  <c r="K26" i="17" s="1"/>
  <c r="I19" i="17"/>
  <c r="I12" i="17"/>
  <c r="G27" i="17"/>
  <c r="G8" i="5" s="1"/>
  <c r="X13" i="13"/>
  <c r="Z59" i="13"/>
  <c r="Z26" i="13"/>
  <c r="Z27" i="13" s="1"/>
  <c r="H12" i="16"/>
  <c r="I21" i="16"/>
  <c r="G26" i="16"/>
  <c r="O17" i="16"/>
  <c r="H17" i="16" s="1"/>
  <c r="X18" i="13" s="1"/>
  <c r="J17" i="16"/>
  <c r="I17" i="16"/>
  <c r="J24" i="16"/>
  <c r="I24" i="16"/>
  <c r="K24" i="16" s="1"/>
  <c r="I15" i="16"/>
  <c r="O15" i="16"/>
  <c r="H15" i="16" s="1"/>
  <c r="X16" i="13" s="1"/>
  <c r="J15" i="16"/>
  <c r="J21" i="16"/>
  <c r="O16" i="16"/>
  <c r="H16" i="16" s="1"/>
  <c r="J16" i="16"/>
  <c r="I16" i="16"/>
  <c r="O18" i="16"/>
  <c r="H18" i="16" s="1"/>
  <c r="J18" i="16"/>
  <c r="I18" i="16"/>
  <c r="J22" i="16"/>
  <c r="I22" i="16"/>
  <c r="K22" i="16" s="1"/>
  <c r="J25" i="16"/>
  <c r="I25" i="16"/>
  <c r="K25" i="16" s="1"/>
  <c r="J23" i="16"/>
  <c r="I23" i="16"/>
  <c r="K23" i="16" s="1"/>
  <c r="L56" i="16"/>
  <c r="AE58" i="13"/>
  <c r="K19" i="17" l="1"/>
  <c r="X17" i="13"/>
  <c r="Z17" i="13" s="1"/>
  <c r="X19" i="13"/>
  <c r="Z19" i="13" s="1"/>
  <c r="I27" i="17"/>
  <c r="K15" i="16"/>
  <c r="Z16" i="13"/>
  <c r="K17" i="16"/>
  <c r="Z18" i="13"/>
  <c r="K18" i="16"/>
  <c r="K16" i="16"/>
  <c r="I26" i="16"/>
  <c r="K21" i="16"/>
  <c r="K26" i="16" s="1"/>
  <c r="F15" i="8"/>
  <c r="K27" i="17" l="1"/>
  <c r="K57" i="17" s="1"/>
  <c r="AD61" i="13" s="1"/>
  <c r="H10" i="5"/>
  <c r="F15" i="9"/>
  <c r="E59" i="17" l="1"/>
  <c r="K59" i="17" s="1"/>
  <c r="H25" i="5"/>
  <c r="H30" i="5"/>
  <c r="K58" i="17"/>
  <c r="G59" i="11"/>
  <c r="G59" i="10"/>
  <c r="G59" i="9"/>
  <c r="G59" i="8"/>
  <c r="K61" i="17" l="1"/>
  <c r="H26" i="5"/>
  <c r="F7" i="8"/>
  <c r="F7" i="9" s="1"/>
  <c r="F8" i="8"/>
  <c r="N57" i="1"/>
  <c r="M57" i="11" s="1"/>
  <c r="H27" i="5" l="1"/>
  <c r="F7" i="10"/>
  <c r="F7" i="11" s="1"/>
  <c r="F7" i="16" s="1"/>
  <c r="G7" i="16" s="1"/>
  <c r="M57" i="8"/>
  <c r="M57" i="9"/>
  <c r="M57" i="10"/>
  <c r="J7" i="16" l="1"/>
  <c r="I7" i="16"/>
  <c r="O7" i="16"/>
  <c r="L53" i="11"/>
  <c r="L54" i="11"/>
  <c r="L52" i="11"/>
  <c r="L53" i="10"/>
  <c r="L54" i="10"/>
  <c r="L52" i="10"/>
  <c r="L53" i="9"/>
  <c r="L54" i="9"/>
  <c r="L52" i="9"/>
  <c r="L53" i="8"/>
  <c r="L54" i="8"/>
  <c r="L52" i="8"/>
  <c r="L53" i="1"/>
  <c r="L54" i="1"/>
  <c r="L52" i="1"/>
  <c r="M51" i="1"/>
  <c r="N51" i="9" s="1"/>
  <c r="C22" i="8"/>
  <c r="C23" i="8"/>
  <c r="C24" i="8"/>
  <c r="K7" i="16" l="1"/>
  <c r="L56" i="1"/>
  <c r="N64" i="11"/>
  <c r="L56" i="10"/>
  <c r="L56" i="9"/>
  <c r="L56" i="11"/>
  <c r="L56" i="8"/>
  <c r="N51" i="10"/>
  <c r="N51" i="8"/>
  <c r="N51" i="11"/>
  <c r="G22" i="1" l="1"/>
  <c r="G23" i="1"/>
  <c r="G24" i="1"/>
  <c r="G25" i="1"/>
  <c r="G21" i="1"/>
  <c r="F21" i="8" l="1"/>
  <c r="F22" i="8"/>
  <c r="C23" i="13"/>
  <c r="C22" i="13"/>
  <c r="J35" i="13"/>
  <c r="J34" i="13"/>
  <c r="J33" i="13"/>
  <c r="G18" i="1"/>
  <c r="I18" i="1" s="1"/>
  <c r="E19" i="13" s="1"/>
  <c r="G17" i="1"/>
  <c r="G16" i="1"/>
  <c r="N16" i="1" s="1"/>
  <c r="H16" i="1" s="1"/>
  <c r="D17" i="13" s="1"/>
  <c r="A22" i="8"/>
  <c r="A22" i="9" s="1"/>
  <c r="A22" i="10" s="1"/>
  <c r="A22" i="11" s="1"/>
  <c r="A21" i="8"/>
  <c r="A21" i="9" s="1"/>
  <c r="A21" i="10" s="1"/>
  <c r="A21" i="11" s="1"/>
  <c r="A15" i="8"/>
  <c r="A15" i="9"/>
  <c r="A15" i="10" s="1"/>
  <c r="A15" i="11" s="1"/>
  <c r="A14" i="8"/>
  <c r="A14" i="9" s="1"/>
  <c r="A14" i="10" s="1"/>
  <c r="A14" i="11" s="1"/>
  <c r="A14" i="16" s="1"/>
  <c r="A11" i="8"/>
  <c r="A11" i="9" s="1"/>
  <c r="A11" i="10" s="1"/>
  <c r="A11" i="11" s="1"/>
  <c r="A11" i="16" s="1"/>
  <c r="A10" i="8"/>
  <c r="A10" i="9" s="1"/>
  <c r="A10" i="10" s="1"/>
  <c r="A10" i="11" s="1"/>
  <c r="A10" i="16" s="1"/>
  <c r="A9" i="8"/>
  <c r="A9" i="9" s="1"/>
  <c r="A9" i="10" s="1"/>
  <c r="A9" i="11" s="1"/>
  <c r="A9" i="16" s="1"/>
  <c r="A8" i="8"/>
  <c r="A8" i="9" s="1"/>
  <c r="A8" i="10" s="1"/>
  <c r="A8" i="11" s="1"/>
  <c r="A8" i="16" s="1"/>
  <c r="A7" i="8"/>
  <c r="A7" i="9" s="1"/>
  <c r="A7" i="10" s="1"/>
  <c r="A7" i="11" s="1"/>
  <c r="A7" i="16" s="1"/>
  <c r="A18" i="8"/>
  <c r="A18" i="9" s="1"/>
  <c r="A18" i="10" s="1"/>
  <c r="A18" i="11" s="1"/>
  <c r="A17" i="8"/>
  <c r="A17" i="9" s="1"/>
  <c r="A17" i="10" s="1"/>
  <c r="A17" i="11" s="1"/>
  <c r="A16" i="8"/>
  <c r="A16" i="9" s="1"/>
  <c r="A16" i="10" s="1"/>
  <c r="A16" i="11" s="1"/>
  <c r="F11" i="8"/>
  <c r="F11" i="9" s="1"/>
  <c r="F18" i="8"/>
  <c r="F18" i="9" s="1"/>
  <c r="G18" i="9" s="1"/>
  <c r="F17" i="8"/>
  <c r="F17" i="9" s="1"/>
  <c r="G17" i="9" s="1"/>
  <c r="F16" i="8"/>
  <c r="F16" i="9" s="1"/>
  <c r="G16" i="9" s="1"/>
  <c r="G15" i="8"/>
  <c r="I15" i="8" s="1"/>
  <c r="I16" i="13" s="1"/>
  <c r="F14" i="8"/>
  <c r="F10" i="8"/>
  <c r="G10" i="8" s="1"/>
  <c r="F9" i="8"/>
  <c r="F9" i="9" s="1"/>
  <c r="G9" i="9" s="1"/>
  <c r="F8" i="9"/>
  <c r="F8" i="10" s="1"/>
  <c r="F25" i="8"/>
  <c r="F25" i="9" s="1"/>
  <c r="F24" i="8"/>
  <c r="F23" i="8"/>
  <c r="Q5" i="8"/>
  <c r="G15" i="1"/>
  <c r="G11" i="1"/>
  <c r="I11" i="1" s="1"/>
  <c r="E12" i="13" s="1"/>
  <c r="G10" i="1"/>
  <c r="G9" i="1"/>
  <c r="C10" i="13" s="1"/>
  <c r="G8" i="1"/>
  <c r="N8" i="1" s="1"/>
  <c r="I25" i="1"/>
  <c r="K25" i="1" s="1"/>
  <c r="I24" i="1"/>
  <c r="E25" i="13" s="1"/>
  <c r="R49" i="13"/>
  <c r="Q7" i="9"/>
  <c r="Q7" i="10"/>
  <c r="Q7" i="11"/>
  <c r="Q7" i="8"/>
  <c r="Q6" i="9"/>
  <c r="Q6" i="10"/>
  <c r="Q6" i="11"/>
  <c r="Q6" i="8"/>
  <c r="Q5" i="9"/>
  <c r="Q5" i="10"/>
  <c r="Q5" i="11"/>
  <c r="C2" i="13"/>
  <c r="AE6" i="13"/>
  <c r="A8" i="13"/>
  <c r="A9" i="13"/>
  <c r="A10" i="13"/>
  <c r="A11" i="13"/>
  <c r="A12" i="13"/>
  <c r="A15" i="13"/>
  <c r="A16" i="13"/>
  <c r="A17" i="13"/>
  <c r="A18" i="13"/>
  <c r="A19" i="13"/>
  <c r="A22" i="13"/>
  <c r="A23" i="13"/>
  <c r="A24" i="13"/>
  <c r="A25" i="13"/>
  <c r="A26" i="13"/>
  <c r="H27" i="13"/>
  <c r="L27" i="13"/>
  <c r="P27" i="13"/>
  <c r="T27" i="13"/>
  <c r="AE30" i="13"/>
  <c r="F33" i="13"/>
  <c r="N33" i="13"/>
  <c r="R33" i="13"/>
  <c r="R34" i="13"/>
  <c r="R35" i="13"/>
  <c r="V33" i="13"/>
  <c r="V34" i="13"/>
  <c r="V35" i="13"/>
  <c r="F34" i="13"/>
  <c r="N34" i="13"/>
  <c r="F35" i="13"/>
  <c r="N35" i="13"/>
  <c r="AE36" i="13"/>
  <c r="AH37" i="13"/>
  <c r="F38" i="13"/>
  <c r="J38" i="13"/>
  <c r="N38" i="13"/>
  <c r="R38" i="13"/>
  <c r="V38" i="13"/>
  <c r="F39" i="13"/>
  <c r="J39" i="13"/>
  <c r="N39" i="13"/>
  <c r="R39" i="13"/>
  <c r="V39" i="13"/>
  <c r="F40" i="13"/>
  <c r="J40" i="13"/>
  <c r="V40" i="13"/>
  <c r="R40" i="13"/>
  <c r="N40" i="13"/>
  <c r="AE41" i="13"/>
  <c r="F43" i="13"/>
  <c r="J43" i="13"/>
  <c r="N43" i="13"/>
  <c r="N44" i="13"/>
  <c r="N45" i="13"/>
  <c r="N46" i="13"/>
  <c r="R43" i="13"/>
  <c r="V43" i="13"/>
  <c r="F44" i="13"/>
  <c r="J44" i="13"/>
  <c r="V44" i="13"/>
  <c r="R44" i="13"/>
  <c r="R45" i="13"/>
  <c r="R46" i="13"/>
  <c r="F45" i="13"/>
  <c r="J45" i="13"/>
  <c r="V45" i="13"/>
  <c r="V46" i="13"/>
  <c r="F46" i="13"/>
  <c r="J46" i="13"/>
  <c r="AE47" i="13"/>
  <c r="F49" i="13"/>
  <c r="J49" i="13"/>
  <c r="N49" i="13"/>
  <c r="N50" i="13"/>
  <c r="N51" i="13"/>
  <c r="N52" i="13"/>
  <c r="V49" i="13"/>
  <c r="F50" i="13"/>
  <c r="J50" i="13"/>
  <c r="R50" i="13"/>
  <c r="V50" i="13"/>
  <c r="F51" i="13"/>
  <c r="J51" i="13"/>
  <c r="R51" i="13"/>
  <c r="V51" i="13"/>
  <c r="F52" i="13"/>
  <c r="J52" i="13"/>
  <c r="R52" i="13"/>
  <c r="V52" i="13"/>
  <c r="K51" i="11"/>
  <c r="V53" i="13" s="1"/>
  <c r="C54" i="13"/>
  <c r="G54" i="13"/>
  <c r="K54" i="13"/>
  <c r="O54" i="13"/>
  <c r="S54" i="13"/>
  <c r="C55" i="13"/>
  <c r="G55" i="13"/>
  <c r="K55" i="13"/>
  <c r="O55" i="13"/>
  <c r="S55" i="13"/>
  <c r="C56" i="13"/>
  <c r="G56" i="13"/>
  <c r="K56" i="13"/>
  <c r="O56" i="13"/>
  <c r="S56" i="13"/>
  <c r="F57" i="13"/>
  <c r="J57" i="13"/>
  <c r="R57" i="13"/>
  <c r="N57" i="13"/>
  <c r="AE59" i="13"/>
  <c r="AE61" i="13"/>
  <c r="F65" i="13"/>
  <c r="J65" i="13"/>
  <c r="N65" i="13"/>
  <c r="R65" i="13"/>
  <c r="V65" i="13"/>
  <c r="AH65" i="13" s="1"/>
  <c r="C2" i="5"/>
  <c r="B5" i="5"/>
  <c r="I5" i="5" s="1"/>
  <c r="B6" i="5"/>
  <c r="B14" i="5"/>
  <c r="C14" i="5"/>
  <c r="D14" i="5"/>
  <c r="E14" i="5"/>
  <c r="B15" i="5"/>
  <c r="C15" i="5"/>
  <c r="D15" i="5"/>
  <c r="E15" i="5"/>
  <c r="B16" i="5"/>
  <c r="C16" i="5"/>
  <c r="D16" i="5"/>
  <c r="E16" i="5"/>
  <c r="F16" i="5"/>
  <c r="B17" i="5"/>
  <c r="C17" i="5"/>
  <c r="D17" i="5"/>
  <c r="E17" i="5"/>
  <c r="B19" i="5"/>
  <c r="C19" i="5"/>
  <c r="D19" i="5"/>
  <c r="E19" i="5"/>
  <c r="B20" i="5"/>
  <c r="C20" i="5"/>
  <c r="D20" i="5"/>
  <c r="E20" i="5"/>
  <c r="B21" i="5"/>
  <c r="C21" i="5"/>
  <c r="D21" i="5"/>
  <c r="E21" i="5"/>
  <c r="B22" i="5"/>
  <c r="C22" i="5"/>
  <c r="D22" i="5"/>
  <c r="E22" i="5"/>
  <c r="B24" i="5"/>
  <c r="C24" i="5"/>
  <c r="D24" i="5"/>
  <c r="E24" i="5"/>
  <c r="C1" i="11"/>
  <c r="C7" i="11"/>
  <c r="C8" i="11"/>
  <c r="C9" i="11"/>
  <c r="C10" i="11"/>
  <c r="C11" i="11"/>
  <c r="C14" i="11"/>
  <c r="C15" i="11"/>
  <c r="C16" i="11"/>
  <c r="C17" i="11"/>
  <c r="C18" i="11"/>
  <c r="C21" i="11"/>
  <c r="C22" i="11"/>
  <c r="C23" i="11"/>
  <c r="C24" i="11"/>
  <c r="C25" i="11"/>
  <c r="K34" i="11"/>
  <c r="K39" i="11"/>
  <c r="F12" i="5" s="1"/>
  <c r="K45" i="11"/>
  <c r="C1" i="10"/>
  <c r="C7" i="10"/>
  <c r="C8" i="10"/>
  <c r="C9" i="10"/>
  <c r="C10" i="10"/>
  <c r="C11" i="10"/>
  <c r="C14" i="10"/>
  <c r="C15" i="10"/>
  <c r="C16" i="10"/>
  <c r="C17" i="10"/>
  <c r="C18" i="10"/>
  <c r="C21" i="10"/>
  <c r="C22" i="10"/>
  <c r="C23" i="10"/>
  <c r="C24" i="10"/>
  <c r="C25" i="10"/>
  <c r="K34" i="10"/>
  <c r="E11" i="5" s="1"/>
  <c r="K39" i="10"/>
  <c r="E12" i="5" s="1"/>
  <c r="K45" i="10"/>
  <c r="K51" i="10"/>
  <c r="R53" i="13" s="1"/>
  <c r="C1" i="9"/>
  <c r="C7" i="9"/>
  <c r="C8" i="9"/>
  <c r="C9" i="9"/>
  <c r="C10" i="9"/>
  <c r="C11" i="9"/>
  <c r="C16" i="9"/>
  <c r="C17" i="9"/>
  <c r="C18" i="9"/>
  <c r="C21" i="9"/>
  <c r="C22" i="9"/>
  <c r="C23" i="9"/>
  <c r="C24" i="9"/>
  <c r="C25" i="9"/>
  <c r="K34" i="9"/>
  <c r="D11" i="5"/>
  <c r="K39" i="9"/>
  <c r="D12" i="5"/>
  <c r="K45" i="9"/>
  <c r="K51" i="9"/>
  <c r="D23" i="5" s="1"/>
  <c r="C1" i="8"/>
  <c r="B2" i="8"/>
  <c r="B2" i="9" s="1"/>
  <c r="B2" i="10" s="1"/>
  <c r="B2" i="11" s="1"/>
  <c r="B3" i="5" s="1"/>
  <c r="B3" i="13" s="1"/>
  <c r="C7" i="8"/>
  <c r="C8" i="8"/>
  <c r="C9" i="8"/>
  <c r="C10" i="8"/>
  <c r="C11" i="8"/>
  <c r="C14" i="8"/>
  <c r="M14" i="8"/>
  <c r="G1" i="8" s="1"/>
  <c r="C15" i="8"/>
  <c r="M15" i="8"/>
  <c r="I1" i="8" s="1"/>
  <c r="C16" i="8"/>
  <c r="C17" i="8"/>
  <c r="C18" i="8"/>
  <c r="A23" i="8"/>
  <c r="A23" i="9" s="1"/>
  <c r="A23" i="10" s="1"/>
  <c r="A23" i="11" s="1"/>
  <c r="A24" i="8"/>
  <c r="A24" i="9" s="1"/>
  <c r="A24" i="10" s="1"/>
  <c r="A24" i="11" s="1"/>
  <c r="A25" i="8"/>
  <c r="A25" i="9" s="1"/>
  <c r="A25" i="10" s="1"/>
  <c r="A25" i="11" s="1"/>
  <c r="C25" i="8"/>
  <c r="K34" i="8"/>
  <c r="C11" i="5" s="1"/>
  <c r="K39" i="8"/>
  <c r="K45" i="8"/>
  <c r="K51" i="8"/>
  <c r="K34" i="1"/>
  <c r="B11" i="5" s="1"/>
  <c r="I11" i="5" s="1"/>
  <c r="K39" i="1"/>
  <c r="K45" i="1"/>
  <c r="K51" i="1"/>
  <c r="K56" i="1" s="1"/>
  <c r="G16" i="8"/>
  <c r="I16" i="8" s="1"/>
  <c r="I17" i="13" s="1"/>
  <c r="I22" i="1"/>
  <c r="E23" i="13" s="1"/>
  <c r="J22" i="1"/>
  <c r="C26" i="13"/>
  <c r="C25" i="13"/>
  <c r="C24" i="13"/>
  <c r="I23" i="1"/>
  <c r="E24" i="13" s="1"/>
  <c r="G26" i="1"/>
  <c r="I15" i="5" l="1"/>
  <c r="I17" i="5"/>
  <c r="I24" i="5"/>
  <c r="I21" i="5"/>
  <c r="I19" i="5"/>
  <c r="I22" i="5"/>
  <c r="I16" i="5"/>
  <c r="I14" i="5"/>
  <c r="I20" i="5"/>
  <c r="V58" i="13"/>
  <c r="R58" i="13"/>
  <c r="J47" i="13"/>
  <c r="V41" i="13"/>
  <c r="H8" i="1"/>
  <c r="D9" i="13" s="1"/>
  <c r="F14" i="9"/>
  <c r="O14" i="8"/>
  <c r="H14" i="8" s="1"/>
  <c r="F18" i="10"/>
  <c r="N41" i="13"/>
  <c r="R36" i="13"/>
  <c r="G18" i="8"/>
  <c r="F10" i="9"/>
  <c r="G10" i="9" s="1"/>
  <c r="O10" i="9" s="1"/>
  <c r="H10" i="9" s="1"/>
  <c r="J53" i="13"/>
  <c r="K56" i="8"/>
  <c r="I16" i="1"/>
  <c r="E17" i="13" s="1"/>
  <c r="C17" i="13"/>
  <c r="F47" i="13"/>
  <c r="F41" i="13"/>
  <c r="O18" i="9"/>
  <c r="H18" i="9" s="1"/>
  <c r="L19" i="13" s="1"/>
  <c r="I18" i="9"/>
  <c r="M19" i="13" s="1"/>
  <c r="J18" i="9"/>
  <c r="C19" i="13"/>
  <c r="J18" i="1"/>
  <c r="G17" i="8"/>
  <c r="I17" i="8" s="1"/>
  <c r="I18" i="13" s="1"/>
  <c r="G17" i="13"/>
  <c r="J16" i="8"/>
  <c r="J24" i="1"/>
  <c r="J23" i="1"/>
  <c r="E26" i="13"/>
  <c r="N18" i="1"/>
  <c r="H18" i="1" s="1"/>
  <c r="K18" i="1" s="1"/>
  <c r="I17" i="1"/>
  <c r="E18" i="13" s="1"/>
  <c r="N17" i="1"/>
  <c r="H17" i="1" s="1"/>
  <c r="D18" i="13" s="1"/>
  <c r="C18" i="13"/>
  <c r="N14" i="1"/>
  <c r="H14" i="1" s="1"/>
  <c r="C15" i="13"/>
  <c r="I14" i="1"/>
  <c r="E15" i="13" s="1"/>
  <c r="N36" i="13"/>
  <c r="J41" i="13"/>
  <c r="O16" i="9"/>
  <c r="H16" i="9" s="1"/>
  <c r="L17" i="13" s="1"/>
  <c r="F16" i="10"/>
  <c r="G16" i="10" s="1"/>
  <c r="F23" i="9"/>
  <c r="G23" i="9" s="1"/>
  <c r="G23" i="8"/>
  <c r="G24" i="13" s="1"/>
  <c r="F24" i="9"/>
  <c r="G24" i="9" s="1"/>
  <c r="G24" i="8"/>
  <c r="I24" i="8" s="1"/>
  <c r="I25" i="13" s="1"/>
  <c r="G25" i="8"/>
  <c r="G26" i="13" s="1"/>
  <c r="O16" i="8"/>
  <c r="H16" i="8" s="1"/>
  <c r="H17" i="13" s="1"/>
  <c r="K19" i="13"/>
  <c r="F22" i="9"/>
  <c r="G22" i="8"/>
  <c r="G25" i="9"/>
  <c r="I25" i="9" s="1"/>
  <c r="M26" i="13" s="1"/>
  <c r="F36" i="13"/>
  <c r="F17" i="10"/>
  <c r="G17" i="10" s="1"/>
  <c r="F21" i="9"/>
  <c r="G21" i="8"/>
  <c r="K56" i="10"/>
  <c r="E23" i="5"/>
  <c r="K56" i="11"/>
  <c r="N53" i="13"/>
  <c r="N58" i="13" s="1"/>
  <c r="C23" i="5"/>
  <c r="F53" i="13"/>
  <c r="F58" i="13" s="1"/>
  <c r="F10" i="10"/>
  <c r="F10" i="11" s="1"/>
  <c r="G8" i="9"/>
  <c r="I8" i="9" s="1"/>
  <c r="M9" i="13" s="1"/>
  <c r="G11" i="8"/>
  <c r="I11" i="8" s="1"/>
  <c r="I10" i="8"/>
  <c r="I11" i="13" s="1"/>
  <c r="N9" i="1"/>
  <c r="F9" i="10"/>
  <c r="G9" i="8"/>
  <c r="O9" i="8" s="1"/>
  <c r="H9" i="8" s="1"/>
  <c r="I9" i="1"/>
  <c r="E10" i="13" s="1"/>
  <c r="J11" i="1"/>
  <c r="C12" i="13"/>
  <c r="N11" i="1"/>
  <c r="H11" i="1" s="1"/>
  <c r="G8" i="8"/>
  <c r="G12" i="1"/>
  <c r="B23" i="5"/>
  <c r="G7" i="9"/>
  <c r="O7" i="9" s="1"/>
  <c r="H7" i="9" s="1"/>
  <c r="G7" i="8"/>
  <c r="I7" i="1"/>
  <c r="N7" i="1"/>
  <c r="H7" i="1" s="1"/>
  <c r="C8" i="13"/>
  <c r="J25" i="1"/>
  <c r="K24" i="1"/>
  <c r="K22" i="1"/>
  <c r="K23" i="1"/>
  <c r="I21" i="1"/>
  <c r="J21" i="1" s="1"/>
  <c r="I16" i="9"/>
  <c r="M17" i="13" s="1"/>
  <c r="G8" i="10"/>
  <c r="F8" i="11"/>
  <c r="N15" i="1"/>
  <c r="H15" i="1" s="1"/>
  <c r="D16" i="13" s="1"/>
  <c r="G19" i="1"/>
  <c r="C16" i="13"/>
  <c r="I15" i="1"/>
  <c r="J15" i="8"/>
  <c r="G16" i="13"/>
  <c r="O15" i="8"/>
  <c r="H15" i="8" s="1"/>
  <c r="G11" i="9"/>
  <c r="F11" i="10"/>
  <c r="M15" i="9"/>
  <c r="I1" i="9" s="1"/>
  <c r="C6" i="5"/>
  <c r="C27" i="13"/>
  <c r="C12" i="5"/>
  <c r="B12" i="5"/>
  <c r="I12" i="5" s="1"/>
  <c r="N47" i="13"/>
  <c r="F23" i="13"/>
  <c r="K10" i="13"/>
  <c r="I9" i="9"/>
  <c r="M10" i="13" s="1"/>
  <c r="O9" i="9"/>
  <c r="H9" i="9" s="1"/>
  <c r="F25" i="13"/>
  <c r="F24" i="13"/>
  <c r="C9" i="13"/>
  <c r="I8" i="1"/>
  <c r="E9" i="13" s="1"/>
  <c r="R41" i="13"/>
  <c r="I10" i="1"/>
  <c r="J10" i="1" s="1"/>
  <c r="C11" i="13"/>
  <c r="N10" i="1"/>
  <c r="H10" i="1" s="1"/>
  <c r="M14" i="9"/>
  <c r="G1" i="9" s="1"/>
  <c r="C5" i="5"/>
  <c r="O10" i="8"/>
  <c r="H10" i="8" s="1"/>
  <c r="G11" i="13"/>
  <c r="J17" i="9"/>
  <c r="K18" i="13"/>
  <c r="I17" i="9"/>
  <c r="M18" i="13" s="1"/>
  <c r="O17" i="9"/>
  <c r="H17" i="9" s="1"/>
  <c r="R47" i="13"/>
  <c r="J36" i="13"/>
  <c r="K56" i="9"/>
  <c r="V36" i="13"/>
  <c r="F18" i="11"/>
  <c r="G18" i="11" s="1"/>
  <c r="F25" i="10"/>
  <c r="G25" i="10" s="1"/>
  <c r="I23" i="5" l="1"/>
  <c r="V59" i="13"/>
  <c r="F26" i="13"/>
  <c r="N59" i="13"/>
  <c r="M15" i="10"/>
  <c r="I1" i="10" s="1"/>
  <c r="D6" i="5"/>
  <c r="O14" i="9"/>
  <c r="H14" i="9" s="1"/>
  <c r="L15" i="13" s="1"/>
  <c r="D15" i="13"/>
  <c r="G10" i="11"/>
  <c r="S11" i="13" s="1"/>
  <c r="F10" i="16"/>
  <c r="G10" i="16" s="1"/>
  <c r="G8" i="11"/>
  <c r="I8" i="11" s="1"/>
  <c r="U9" i="13" s="1"/>
  <c r="F8" i="16"/>
  <c r="G8" i="16" s="1"/>
  <c r="J59" i="13"/>
  <c r="R59" i="13"/>
  <c r="F59" i="13"/>
  <c r="J17" i="13"/>
  <c r="I10" i="9"/>
  <c r="M11" i="13" s="1"/>
  <c r="O18" i="8"/>
  <c r="H18" i="8" s="1"/>
  <c r="H19" i="13" s="1"/>
  <c r="G19" i="13"/>
  <c r="I18" i="8"/>
  <c r="I19" i="13" s="1"/>
  <c r="O17" i="8"/>
  <c r="H17" i="8" s="1"/>
  <c r="H18" i="13" s="1"/>
  <c r="J17" i="8"/>
  <c r="G18" i="13"/>
  <c r="G18" i="10"/>
  <c r="J16" i="1"/>
  <c r="K16" i="1"/>
  <c r="F17" i="13"/>
  <c r="D12" i="13"/>
  <c r="H9" i="1"/>
  <c r="D10" i="13" s="1"/>
  <c r="G15" i="9"/>
  <c r="O15" i="9" s="1"/>
  <c r="H15" i="9" s="1"/>
  <c r="L16" i="13" s="1"/>
  <c r="F14" i="10"/>
  <c r="J14" i="1"/>
  <c r="K11" i="13"/>
  <c r="F24" i="10"/>
  <c r="G24" i="10" s="1"/>
  <c r="F15" i="10"/>
  <c r="D19" i="13"/>
  <c r="N19" i="13"/>
  <c r="G25" i="13"/>
  <c r="I23" i="8"/>
  <c r="J23" i="8" s="1"/>
  <c r="K25" i="9"/>
  <c r="K18" i="9"/>
  <c r="F23" i="10"/>
  <c r="G23" i="10" s="1"/>
  <c r="K15" i="1"/>
  <c r="J17" i="1"/>
  <c r="K17" i="13"/>
  <c r="N17" i="13" s="1"/>
  <c r="K16" i="8"/>
  <c r="J15" i="1"/>
  <c r="I14" i="8"/>
  <c r="G15" i="13"/>
  <c r="H15" i="13"/>
  <c r="G19" i="8"/>
  <c r="I14" i="9"/>
  <c r="M15" i="13" s="1"/>
  <c r="F18" i="13"/>
  <c r="K17" i="1"/>
  <c r="G26" i="8"/>
  <c r="K24" i="8"/>
  <c r="J24" i="8"/>
  <c r="J25" i="9"/>
  <c r="K26" i="13"/>
  <c r="N26" i="13" s="1"/>
  <c r="J16" i="9"/>
  <c r="G22" i="9"/>
  <c r="I21" i="8"/>
  <c r="J21" i="8"/>
  <c r="G22" i="13"/>
  <c r="F22" i="10"/>
  <c r="G22" i="10" s="1"/>
  <c r="I25" i="8"/>
  <c r="J25" i="8" s="1"/>
  <c r="G21" i="9"/>
  <c r="F21" i="10"/>
  <c r="K9" i="13"/>
  <c r="F17" i="11"/>
  <c r="G17" i="11" s="1"/>
  <c r="F16" i="11"/>
  <c r="G16" i="11" s="1"/>
  <c r="J8" i="9"/>
  <c r="O8" i="9"/>
  <c r="G10" i="10"/>
  <c r="O11" i="13" s="1"/>
  <c r="O10" i="11"/>
  <c r="H10" i="11" s="1"/>
  <c r="I10" i="11"/>
  <c r="U11" i="13" s="1"/>
  <c r="J9" i="9"/>
  <c r="L11" i="13"/>
  <c r="L8" i="13"/>
  <c r="J10" i="8"/>
  <c r="G10" i="13"/>
  <c r="G12" i="13"/>
  <c r="J11" i="8"/>
  <c r="O11" i="8"/>
  <c r="H11" i="8" s="1"/>
  <c r="J9" i="1"/>
  <c r="I9" i="8"/>
  <c r="I10" i="13" s="1"/>
  <c r="J9" i="8"/>
  <c r="F9" i="11"/>
  <c r="G9" i="10"/>
  <c r="L10" i="13"/>
  <c r="N10" i="13" s="1"/>
  <c r="G27" i="1"/>
  <c r="B8" i="5" s="1"/>
  <c r="D11" i="13"/>
  <c r="J8" i="1"/>
  <c r="O8" i="8"/>
  <c r="H8" i="8" s="1"/>
  <c r="G9" i="13"/>
  <c r="I8" i="8"/>
  <c r="I9" i="13" s="1"/>
  <c r="D8" i="13"/>
  <c r="K8" i="13"/>
  <c r="G7" i="10"/>
  <c r="G7" i="11"/>
  <c r="G12" i="9"/>
  <c r="I7" i="9"/>
  <c r="J7" i="9" s="1"/>
  <c r="J7" i="1"/>
  <c r="E8" i="13"/>
  <c r="I7" i="8"/>
  <c r="O7" i="8"/>
  <c r="H7" i="8" s="1"/>
  <c r="G12" i="8"/>
  <c r="G8" i="13"/>
  <c r="I24" i="9"/>
  <c r="M25" i="13" s="1"/>
  <c r="K25" i="13"/>
  <c r="J24" i="9"/>
  <c r="K24" i="13"/>
  <c r="I23" i="9"/>
  <c r="M24" i="13" s="1"/>
  <c r="J23" i="9"/>
  <c r="K23" i="8"/>
  <c r="I22" i="8"/>
  <c r="K22" i="8" s="1"/>
  <c r="G23" i="13"/>
  <c r="I26" i="1"/>
  <c r="E22" i="13"/>
  <c r="K21" i="1"/>
  <c r="K26" i="1" s="1"/>
  <c r="M14" i="10"/>
  <c r="G1" i="10" s="1"/>
  <c r="D5" i="5"/>
  <c r="E16" i="13"/>
  <c r="I19" i="1"/>
  <c r="C13" i="13"/>
  <c r="I12" i="1"/>
  <c r="H16" i="13"/>
  <c r="C20" i="13"/>
  <c r="O18" i="11"/>
  <c r="H18" i="11" s="1"/>
  <c r="T19" i="13" s="1"/>
  <c r="S19" i="13"/>
  <c r="I18" i="11"/>
  <c r="U19" i="13" s="1"/>
  <c r="F11" i="11"/>
  <c r="G11" i="10"/>
  <c r="H10" i="13"/>
  <c r="K10" i="8"/>
  <c r="H11" i="13"/>
  <c r="J11" i="13" s="1"/>
  <c r="E11" i="13"/>
  <c r="K16" i="9"/>
  <c r="K15" i="8"/>
  <c r="F9" i="13"/>
  <c r="J11" i="9"/>
  <c r="K12" i="13"/>
  <c r="I11" i="9"/>
  <c r="M12" i="13" s="1"/>
  <c r="O11" i="9"/>
  <c r="H11" i="9" s="1"/>
  <c r="K8" i="1"/>
  <c r="S9" i="13"/>
  <c r="O8" i="11"/>
  <c r="H8" i="11" s="1"/>
  <c r="T9" i="13" s="1"/>
  <c r="K9" i="9"/>
  <c r="I12" i="13"/>
  <c r="F25" i="11"/>
  <c r="G25" i="11" s="1"/>
  <c r="L18" i="13"/>
  <c r="N18" i="13" s="1"/>
  <c r="K17" i="9"/>
  <c r="O9" i="13"/>
  <c r="O8" i="10"/>
  <c r="H8" i="10" s="1"/>
  <c r="I8" i="10"/>
  <c r="J8" i="10" s="1"/>
  <c r="F15" i="13" l="1"/>
  <c r="J25" i="13"/>
  <c r="M15" i="11"/>
  <c r="I1" i="11" s="1"/>
  <c r="E6" i="5"/>
  <c r="K15" i="13"/>
  <c r="N15" i="13" s="1"/>
  <c r="K14" i="1"/>
  <c r="K19" i="1" s="1"/>
  <c r="D20" i="13"/>
  <c r="H19" i="1"/>
  <c r="F12" i="13"/>
  <c r="G11" i="11"/>
  <c r="O11" i="11" s="1"/>
  <c r="H11" i="11" s="1"/>
  <c r="F11" i="16"/>
  <c r="G11" i="16" s="1"/>
  <c r="K11" i="1"/>
  <c r="J10" i="16"/>
  <c r="I10" i="16"/>
  <c r="O10" i="16"/>
  <c r="G9" i="11"/>
  <c r="F9" i="16"/>
  <c r="G9" i="16" s="1"/>
  <c r="F10" i="13"/>
  <c r="J8" i="16"/>
  <c r="I8" i="16"/>
  <c r="O8" i="16"/>
  <c r="J18" i="13"/>
  <c r="G20" i="13"/>
  <c r="K17" i="8"/>
  <c r="J18" i="11"/>
  <c r="J10" i="11"/>
  <c r="J10" i="9"/>
  <c r="H8" i="9"/>
  <c r="K8" i="9" s="1"/>
  <c r="K18" i="8"/>
  <c r="J18" i="8"/>
  <c r="I19" i="8"/>
  <c r="I18" i="10"/>
  <c r="Q19" i="13" s="1"/>
  <c r="O18" i="10"/>
  <c r="H18" i="10" s="1"/>
  <c r="O19" i="13"/>
  <c r="J18" i="10"/>
  <c r="F19" i="13"/>
  <c r="K9" i="1"/>
  <c r="N11" i="13"/>
  <c r="F15" i="11"/>
  <c r="G15" i="11" s="1"/>
  <c r="O15" i="11" s="1"/>
  <c r="H15" i="11" s="1"/>
  <c r="G15" i="10"/>
  <c r="O15" i="10" s="1"/>
  <c r="H15" i="10" s="1"/>
  <c r="G19" i="9"/>
  <c r="K16" i="13"/>
  <c r="I15" i="9"/>
  <c r="M16" i="13" s="1"/>
  <c r="M20" i="13" s="1"/>
  <c r="J15" i="9"/>
  <c r="F14" i="11"/>
  <c r="J14" i="9"/>
  <c r="J14" i="8"/>
  <c r="G27" i="8"/>
  <c r="C8" i="5" s="1"/>
  <c r="H19" i="9"/>
  <c r="F24" i="11"/>
  <c r="G24" i="11" s="1"/>
  <c r="S25" i="13" s="1"/>
  <c r="K14" i="9"/>
  <c r="G27" i="13"/>
  <c r="I24" i="13"/>
  <c r="K24" i="9"/>
  <c r="F23" i="11"/>
  <c r="G23" i="11" s="1"/>
  <c r="I23" i="11" s="1"/>
  <c r="H19" i="8"/>
  <c r="I15" i="13"/>
  <c r="K14" i="8"/>
  <c r="J22" i="8"/>
  <c r="C28" i="13"/>
  <c r="K10" i="11"/>
  <c r="F22" i="11"/>
  <c r="G22" i="11" s="1"/>
  <c r="J22" i="11" s="1"/>
  <c r="I21" i="9"/>
  <c r="M22" i="13" s="1"/>
  <c r="K22" i="13"/>
  <c r="J21" i="9"/>
  <c r="O17" i="10"/>
  <c r="H17" i="10" s="1"/>
  <c r="J17" i="10"/>
  <c r="O18" i="13"/>
  <c r="I17" i="10"/>
  <c r="Q18" i="13" s="1"/>
  <c r="S18" i="13"/>
  <c r="I17" i="11"/>
  <c r="U18" i="13" s="1"/>
  <c r="O17" i="11"/>
  <c r="H17" i="11" s="1"/>
  <c r="I26" i="13"/>
  <c r="K25" i="8"/>
  <c r="N25" i="13"/>
  <c r="I22" i="13"/>
  <c r="J22" i="13" s="1"/>
  <c r="K21" i="8"/>
  <c r="J16" i="10"/>
  <c r="O17" i="13"/>
  <c r="O16" i="10"/>
  <c r="H16" i="10" s="1"/>
  <c r="P17" i="13" s="1"/>
  <c r="I16" i="10"/>
  <c r="Q17" i="13" s="1"/>
  <c r="J22" i="9"/>
  <c r="I22" i="9"/>
  <c r="G26" i="9"/>
  <c r="I16" i="11"/>
  <c r="U17" i="13" s="1"/>
  <c r="S17" i="13"/>
  <c r="O16" i="11"/>
  <c r="H16" i="11" s="1"/>
  <c r="G21" i="10"/>
  <c r="G26" i="10" s="1"/>
  <c r="F21" i="11"/>
  <c r="K23" i="13"/>
  <c r="N24" i="13"/>
  <c r="I10" i="10"/>
  <c r="Q11" i="13" s="1"/>
  <c r="O10" i="10"/>
  <c r="J8" i="11"/>
  <c r="J10" i="10"/>
  <c r="K8" i="10"/>
  <c r="K10" i="9"/>
  <c r="G13" i="13"/>
  <c r="J8" i="8"/>
  <c r="H9" i="13"/>
  <c r="K13" i="13"/>
  <c r="K11" i="8"/>
  <c r="L12" i="13"/>
  <c r="I12" i="9"/>
  <c r="T11" i="13"/>
  <c r="V11" i="13" s="1"/>
  <c r="O10" i="13"/>
  <c r="I9" i="10"/>
  <c r="Q10" i="13" s="1"/>
  <c r="J9" i="10"/>
  <c r="O9" i="10"/>
  <c r="H9" i="10" s="1"/>
  <c r="O9" i="11"/>
  <c r="H9" i="11" s="1"/>
  <c r="I9" i="11"/>
  <c r="U10" i="13" s="1"/>
  <c r="S10" i="13"/>
  <c r="K9" i="8"/>
  <c r="J10" i="13"/>
  <c r="K10" i="1"/>
  <c r="E13" i="13"/>
  <c r="D13" i="13"/>
  <c r="V9" i="13"/>
  <c r="I12" i="8"/>
  <c r="K7" i="1"/>
  <c r="K7" i="9"/>
  <c r="M8" i="13"/>
  <c r="M13" i="13" s="1"/>
  <c r="H12" i="1"/>
  <c r="J7" i="8"/>
  <c r="O7" i="10"/>
  <c r="H7" i="10" s="1"/>
  <c r="O8" i="13"/>
  <c r="I7" i="10"/>
  <c r="Q8" i="13" s="1"/>
  <c r="F8" i="13"/>
  <c r="I8" i="13"/>
  <c r="S8" i="13"/>
  <c r="O7" i="11"/>
  <c r="H7" i="11" s="1"/>
  <c r="I7" i="11"/>
  <c r="U8" i="13" s="1"/>
  <c r="I24" i="11"/>
  <c r="U25" i="13" s="1"/>
  <c r="O25" i="13"/>
  <c r="I24" i="10"/>
  <c r="Q25" i="13" s="1"/>
  <c r="J24" i="10"/>
  <c r="J23" i="10"/>
  <c r="O24" i="13"/>
  <c r="I23" i="10"/>
  <c r="Q24" i="13" s="1"/>
  <c r="K23" i="9"/>
  <c r="I23" i="13"/>
  <c r="I26" i="8"/>
  <c r="K26" i="8" s="1"/>
  <c r="J22" i="10"/>
  <c r="I22" i="10"/>
  <c r="Q23" i="13" s="1"/>
  <c r="O23" i="13"/>
  <c r="I22" i="11"/>
  <c r="U23" i="13" s="1"/>
  <c r="F22" i="13"/>
  <c r="F27" i="13" s="1"/>
  <c r="E27" i="13"/>
  <c r="H20" i="13"/>
  <c r="J16" i="13"/>
  <c r="I25" i="10"/>
  <c r="K25" i="10" s="1"/>
  <c r="O26" i="13"/>
  <c r="J25" i="10"/>
  <c r="M14" i="11"/>
  <c r="E5" i="5"/>
  <c r="K8" i="11"/>
  <c r="K11" i="9"/>
  <c r="L20" i="13"/>
  <c r="F11" i="13"/>
  <c r="V19" i="13"/>
  <c r="I27" i="1"/>
  <c r="I25" i="11"/>
  <c r="S26" i="13"/>
  <c r="J25" i="11"/>
  <c r="I11" i="10"/>
  <c r="Q12" i="13" s="1"/>
  <c r="O11" i="10"/>
  <c r="H11" i="10" s="1"/>
  <c r="O12" i="13"/>
  <c r="Q9" i="13"/>
  <c r="G12" i="10"/>
  <c r="K18" i="11"/>
  <c r="F16" i="13"/>
  <c r="E20" i="13"/>
  <c r="J19" i="13"/>
  <c r="G1" i="11" l="1"/>
  <c r="D28" i="13"/>
  <c r="J26" i="13"/>
  <c r="J24" i="13"/>
  <c r="M15" i="16"/>
  <c r="I1" i="16" s="1"/>
  <c r="M15" i="17" s="1"/>
  <c r="I1" i="17" s="1"/>
  <c r="H6" i="5" s="1"/>
  <c r="I6" i="5" s="1"/>
  <c r="F6" i="5"/>
  <c r="M14" i="16"/>
  <c r="G1" i="16" s="1"/>
  <c r="F5" i="5"/>
  <c r="K20" i="13"/>
  <c r="S12" i="13"/>
  <c r="I11" i="11"/>
  <c r="U12" i="13" s="1"/>
  <c r="G12" i="11"/>
  <c r="H27" i="1"/>
  <c r="B9" i="5" s="1"/>
  <c r="F14" i="16"/>
  <c r="I11" i="16"/>
  <c r="J11" i="16"/>
  <c r="O11" i="16"/>
  <c r="G12" i="16"/>
  <c r="K10" i="16"/>
  <c r="J9" i="16"/>
  <c r="I9" i="16"/>
  <c r="O9" i="16"/>
  <c r="K8" i="16"/>
  <c r="J9" i="13"/>
  <c r="J24" i="11"/>
  <c r="F20" i="13"/>
  <c r="K19" i="8"/>
  <c r="J11" i="10"/>
  <c r="H12" i="9"/>
  <c r="H27" i="9" s="1"/>
  <c r="D9" i="5" s="1"/>
  <c r="J17" i="11"/>
  <c r="J16" i="11"/>
  <c r="J9" i="11"/>
  <c r="H10" i="10"/>
  <c r="P11" i="13" s="1"/>
  <c r="AF11" i="13" s="1"/>
  <c r="AH11" i="13" s="1"/>
  <c r="L9" i="13"/>
  <c r="N9" i="13" s="1"/>
  <c r="K18" i="10"/>
  <c r="P19" i="13"/>
  <c r="AF19" i="13" s="1"/>
  <c r="AH19" i="13" s="1"/>
  <c r="G19" i="10"/>
  <c r="G27" i="10" s="1"/>
  <c r="E8" i="5" s="1"/>
  <c r="N16" i="13"/>
  <c r="N20" i="13" s="1"/>
  <c r="I15" i="11"/>
  <c r="U16" i="13" s="1"/>
  <c r="K15" i="9"/>
  <c r="G27" i="9"/>
  <c r="D8" i="5" s="1"/>
  <c r="S16" i="13"/>
  <c r="O16" i="13"/>
  <c r="I15" i="10"/>
  <c r="K15" i="10" s="1"/>
  <c r="J15" i="11"/>
  <c r="I19" i="9"/>
  <c r="K19" i="9" s="1"/>
  <c r="O14" i="11"/>
  <c r="I14" i="11"/>
  <c r="S15" i="13"/>
  <c r="G19" i="11"/>
  <c r="O15" i="13"/>
  <c r="I14" i="10"/>
  <c r="Q15" i="13" s="1"/>
  <c r="O14" i="10"/>
  <c r="J23" i="11"/>
  <c r="S23" i="13"/>
  <c r="K27" i="13"/>
  <c r="K28" i="13" s="1"/>
  <c r="G28" i="13"/>
  <c r="S24" i="13"/>
  <c r="J15" i="13"/>
  <c r="J20" i="13" s="1"/>
  <c r="I20" i="13"/>
  <c r="I27" i="8"/>
  <c r="C10" i="5" s="1"/>
  <c r="I26" i="9"/>
  <c r="K26" i="9" s="1"/>
  <c r="K21" i="9"/>
  <c r="K12" i="1"/>
  <c r="J21" i="10"/>
  <c r="T17" i="13"/>
  <c r="V17" i="13" s="1"/>
  <c r="K16" i="11"/>
  <c r="R17" i="13"/>
  <c r="P18" i="13"/>
  <c r="K17" i="10"/>
  <c r="K17" i="11"/>
  <c r="T18" i="13"/>
  <c r="V18" i="13" s="1"/>
  <c r="K16" i="10"/>
  <c r="K24" i="10"/>
  <c r="G21" i="11"/>
  <c r="S22" i="13" s="1"/>
  <c r="N22" i="13"/>
  <c r="I21" i="10"/>
  <c r="Q22" i="13" s="1"/>
  <c r="O22" i="13"/>
  <c r="O27" i="13" s="1"/>
  <c r="M23" i="13"/>
  <c r="K22" i="9"/>
  <c r="K22" i="11"/>
  <c r="K24" i="11"/>
  <c r="V25" i="13"/>
  <c r="R24" i="13"/>
  <c r="J7" i="11"/>
  <c r="J11" i="11"/>
  <c r="P9" i="13"/>
  <c r="R9" i="13" s="1"/>
  <c r="N12" i="13"/>
  <c r="K8" i="8"/>
  <c r="H12" i="8"/>
  <c r="H27" i="8" s="1"/>
  <c r="C9" i="5" s="1"/>
  <c r="K11" i="10"/>
  <c r="H12" i="13"/>
  <c r="K9" i="11"/>
  <c r="K9" i="10"/>
  <c r="J7" i="10"/>
  <c r="K7" i="10"/>
  <c r="K12" i="9"/>
  <c r="H8" i="13"/>
  <c r="K7" i="8"/>
  <c r="N8" i="13"/>
  <c r="I13" i="13"/>
  <c r="K7" i="11"/>
  <c r="T8" i="13"/>
  <c r="V8" i="13" s="1"/>
  <c r="O13" i="13"/>
  <c r="F13" i="13"/>
  <c r="S13" i="13"/>
  <c r="R25" i="13"/>
  <c r="K23" i="10"/>
  <c r="U24" i="13"/>
  <c r="V24" i="13" s="1"/>
  <c r="K23" i="11"/>
  <c r="R23" i="13"/>
  <c r="K22" i="10"/>
  <c r="J23" i="13"/>
  <c r="J27" i="13" s="1"/>
  <c r="I27" i="13"/>
  <c r="E28" i="13"/>
  <c r="T12" i="13"/>
  <c r="H12" i="11"/>
  <c r="U26" i="13"/>
  <c r="Q26" i="13"/>
  <c r="R26" i="13" s="1"/>
  <c r="T16" i="13"/>
  <c r="U13" i="13"/>
  <c r="G2" i="13"/>
  <c r="P16" i="13"/>
  <c r="I12" i="10"/>
  <c r="K25" i="11"/>
  <c r="I12" i="11"/>
  <c r="Q16" i="13"/>
  <c r="Q13" i="13"/>
  <c r="B10" i="5"/>
  <c r="K11" i="11"/>
  <c r="G5" i="5" l="1"/>
  <c r="M14" i="17"/>
  <c r="G1" i="17" s="1"/>
  <c r="H5" i="5" s="1"/>
  <c r="AF16" i="13"/>
  <c r="AH16" i="13" s="1"/>
  <c r="AF18" i="13"/>
  <c r="AH18" i="13" s="1"/>
  <c r="B25" i="5"/>
  <c r="B30" i="5"/>
  <c r="AF9" i="13"/>
  <c r="AH9" i="13" s="1"/>
  <c r="AF17" i="13"/>
  <c r="AH17" i="13" s="1"/>
  <c r="S27" i="13"/>
  <c r="H14" i="11"/>
  <c r="H19" i="11" s="1"/>
  <c r="H27" i="11" s="1"/>
  <c r="F9" i="5" s="1"/>
  <c r="H14" i="10"/>
  <c r="P15" i="13" s="1"/>
  <c r="G6" i="5"/>
  <c r="K2" i="5"/>
  <c r="I2" i="13" s="1"/>
  <c r="I12" i="16"/>
  <c r="K27" i="1"/>
  <c r="K57" i="1" s="1"/>
  <c r="F61" i="13" s="1"/>
  <c r="W20" i="13"/>
  <c r="G19" i="16"/>
  <c r="J14" i="16"/>
  <c r="I14" i="16"/>
  <c r="O14" i="16"/>
  <c r="G27" i="16"/>
  <c r="J12" i="13"/>
  <c r="K11" i="16"/>
  <c r="Z11" i="13"/>
  <c r="K9" i="16"/>
  <c r="W13" i="13"/>
  <c r="Z9" i="13"/>
  <c r="J8" i="13"/>
  <c r="V23" i="13"/>
  <c r="K15" i="11"/>
  <c r="F28" i="13"/>
  <c r="F64" i="13" s="1"/>
  <c r="L13" i="13"/>
  <c r="L28" i="13" s="1"/>
  <c r="S20" i="13"/>
  <c r="S28" i="13" s="1"/>
  <c r="J15" i="10"/>
  <c r="R11" i="13"/>
  <c r="K10" i="10"/>
  <c r="K12" i="10" s="1"/>
  <c r="R19" i="13"/>
  <c r="I19" i="11"/>
  <c r="J14" i="10"/>
  <c r="O20" i="13"/>
  <c r="O28" i="13" s="1"/>
  <c r="I19" i="10"/>
  <c r="J14" i="11"/>
  <c r="U15" i="13"/>
  <c r="U20" i="13" s="1"/>
  <c r="C30" i="5"/>
  <c r="K21" i="10"/>
  <c r="K26" i="10" s="1"/>
  <c r="I26" i="10"/>
  <c r="I27" i="9"/>
  <c r="D10" i="5" s="1"/>
  <c r="D30" i="5" s="1"/>
  <c r="R22" i="13"/>
  <c r="R27" i="13" s="1"/>
  <c r="N23" i="13"/>
  <c r="N27" i="13" s="1"/>
  <c r="M27" i="13"/>
  <c r="M28" i="13" s="1"/>
  <c r="R18" i="13"/>
  <c r="I21" i="11"/>
  <c r="K21" i="11" s="1"/>
  <c r="K26" i="11" s="1"/>
  <c r="J21" i="11"/>
  <c r="G26" i="11"/>
  <c r="G27" i="11" s="1"/>
  <c r="F8" i="5" s="1"/>
  <c r="I8" i="5" s="1"/>
  <c r="K12" i="8"/>
  <c r="N13" i="13"/>
  <c r="K27" i="8"/>
  <c r="K57" i="8" s="1"/>
  <c r="C25" i="5"/>
  <c r="H13" i="13"/>
  <c r="H28" i="13" s="1"/>
  <c r="P12" i="13"/>
  <c r="R12" i="13" s="1"/>
  <c r="P10" i="13"/>
  <c r="T10" i="13"/>
  <c r="V10" i="13" s="1"/>
  <c r="P8" i="13"/>
  <c r="AF8" i="13" s="1"/>
  <c r="H12" i="10"/>
  <c r="K12" i="11"/>
  <c r="I28" i="13"/>
  <c r="V26" i="13"/>
  <c r="V16" i="13"/>
  <c r="V12" i="13"/>
  <c r="R16" i="13"/>
  <c r="Q20" i="13"/>
  <c r="Q27" i="13"/>
  <c r="AH8" i="13" l="1"/>
  <c r="AF10" i="13"/>
  <c r="AH10" i="13" s="1"/>
  <c r="T15" i="13"/>
  <c r="T20" i="13" s="1"/>
  <c r="AF12" i="13"/>
  <c r="AH12" i="13" s="1"/>
  <c r="K14" i="11"/>
  <c r="K19" i="11" s="1"/>
  <c r="J13" i="13"/>
  <c r="J28" i="13" s="1"/>
  <c r="J64" i="13" s="1"/>
  <c r="K12" i="16"/>
  <c r="K14" i="10"/>
  <c r="K19" i="10" s="1"/>
  <c r="K27" i="10" s="1"/>
  <c r="K57" i="10" s="1"/>
  <c r="H19" i="10"/>
  <c r="H27" i="10"/>
  <c r="E9" i="5" s="1"/>
  <c r="H14" i="16"/>
  <c r="P20" i="13"/>
  <c r="I19" i="16"/>
  <c r="I27" i="16" s="1"/>
  <c r="AE20" i="13"/>
  <c r="Z12" i="13"/>
  <c r="Z10" i="13"/>
  <c r="Z13" i="13" s="1"/>
  <c r="Y13" i="13"/>
  <c r="I27" i="10"/>
  <c r="E10" i="5" s="1"/>
  <c r="V15" i="13"/>
  <c r="V20" i="13" s="1"/>
  <c r="R15" i="13"/>
  <c r="R20" i="13" s="1"/>
  <c r="J61" i="13"/>
  <c r="D25" i="5"/>
  <c r="K27" i="9"/>
  <c r="K57" i="9" s="1"/>
  <c r="N28" i="13"/>
  <c r="N64" i="13" s="1"/>
  <c r="U22" i="13"/>
  <c r="I26" i="11"/>
  <c r="I27" i="11" s="1"/>
  <c r="F10" i="5" s="1"/>
  <c r="R8" i="13"/>
  <c r="P13" i="13"/>
  <c r="R10" i="13"/>
  <c r="V13" i="13"/>
  <c r="T13" i="13"/>
  <c r="T28" i="13" s="1"/>
  <c r="Q28" i="13"/>
  <c r="E25" i="5" l="1"/>
  <c r="AF13" i="13"/>
  <c r="K14" i="16"/>
  <c r="K19" i="16" s="1"/>
  <c r="X15" i="13"/>
  <c r="X20" i="13" s="1"/>
  <c r="X28" i="13" s="1"/>
  <c r="AH13" i="13"/>
  <c r="H19" i="16"/>
  <c r="H27" i="16" s="1"/>
  <c r="G9" i="5" s="1"/>
  <c r="I9" i="5" s="1"/>
  <c r="P28" i="13"/>
  <c r="G10" i="5"/>
  <c r="I10" i="5" s="1"/>
  <c r="Y20" i="13"/>
  <c r="Y28" i="13" s="1"/>
  <c r="AG20" i="13"/>
  <c r="E30" i="5"/>
  <c r="N61" i="13"/>
  <c r="R61" i="13"/>
  <c r="K27" i="11"/>
  <c r="K57" i="11" s="1"/>
  <c r="V22" i="13"/>
  <c r="V27" i="13" s="1"/>
  <c r="V28" i="13" s="1"/>
  <c r="V64" i="13" s="1"/>
  <c r="U27" i="13"/>
  <c r="U28" i="13" s="1"/>
  <c r="R13" i="13"/>
  <c r="R28" i="13" s="1"/>
  <c r="R64" i="13" s="1"/>
  <c r="F30" i="5"/>
  <c r="F25" i="5"/>
  <c r="AF15" i="13" l="1"/>
  <c r="Z15" i="13"/>
  <c r="Z20" i="13" s="1"/>
  <c r="Z28" i="13" s="1"/>
  <c r="Z64" i="13" s="1"/>
  <c r="G25" i="5"/>
  <c r="I25" i="5" s="1"/>
  <c r="I30" i="5"/>
  <c r="K27" i="16"/>
  <c r="E59" i="16" s="1"/>
  <c r="G30" i="5"/>
  <c r="AE64" i="13"/>
  <c r="V61" i="13"/>
  <c r="AH27" i="13"/>
  <c r="AG64" i="13"/>
  <c r="K57" i="16" l="1"/>
  <c r="Z61" i="13" s="1"/>
  <c r="Z68" i="13" s="1"/>
  <c r="AH15" i="13"/>
  <c r="AH20" i="13" s="1"/>
  <c r="AF20" i="13"/>
  <c r="AF28" i="13" s="1"/>
  <c r="AH61" i="13"/>
  <c r="K58" i="16"/>
  <c r="K59" i="16"/>
  <c r="G26" i="5" s="1"/>
  <c r="AH28" i="13" l="1"/>
  <c r="AH64" i="13" s="1"/>
  <c r="AF64" i="13"/>
  <c r="G27" i="5"/>
  <c r="K61" i="16"/>
  <c r="E59" i="8" l="1"/>
  <c r="K59" i="8" l="1"/>
  <c r="K58" i="8"/>
  <c r="J66" i="13" l="1"/>
  <c r="J68" i="13" s="1"/>
  <c r="K61" i="8"/>
  <c r="C26" i="5"/>
  <c r="C27" i="5" s="1"/>
  <c r="E59" i="1"/>
  <c r="K59" i="1" s="1"/>
  <c r="E59" i="9"/>
  <c r="K59" i="9" s="1"/>
  <c r="K61" i="9" s="1"/>
  <c r="E59" i="10"/>
  <c r="K59" i="10" s="1"/>
  <c r="E59" i="11"/>
  <c r="K59" i="11" s="1"/>
  <c r="K61" i="11" s="1"/>
  <c r="K58" i="1" l="1"/>
  <c r="K58" i="9"/>
  <c r="E26" i="5"/>
  <c r="E27" i="5" s="1"/>
  <c r="K61" i="10"/>
  <c r="K58" i="10"/>
  <c r="K58" i="11"/>
  <c r="V66" i="13"/>
  <c r="V68" i="13" s="1"/>
  <c r="F26" i="5"/>
  <c r="F27" i="5" s="1"/>
  <c r="K61" i="1"/>
  <c r="F66" i="13"/>
  <c r="B26" i="5"/>
  <c r="N66" i="13"/>
  <c r="N68" i="13" s="1"/>
  <c r="D26" i="5"/>
  <c r="D27" i="5" s="1"/>
  <c r="R66" i="13"/>
  <c r="R68" i="13" s="1"/>
  <c r="I26" i="5" l="1"/>
  <c r="I27" i="5" s="1"/>
  <c r="I28" i="5" s="1"/>
  <c r="B27" i="5"/>
  <c r="AH66" i="13"/>
  <c r="AH68" i="13"/>
  <c r="F6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tc={76BA71B7-8C3A-4B07-B499-523987284A98}</author>
    <author>tc={A702F627-3D10-42AE-92E4-66A6AA4FA369}</author>
  </authors>
  <commentList>
    <comment ref="C12" authorId="0" shapeId="0" xr:uid="{76BA71B7-8C3A-4B07-B499-523987284A98}">
      <text>
        <t>[Threaded comment]
Your version of Excel allows you to read this threaded comment; however, any edits to it will get removed if the file is opened in a newer version of Excel. Learn more: https://go.microsoft.com/fwlink/?linkid=870924
Comment:
    12.5%</t>
      </text>
    </comment>
    <comment ref="C22" authorId="1" shapeId="0" xr:uid="{A702F627-3D10-42AE-92E4-66A6AA4FA369}">
      <text>
        <t>[Threaded comment]
Your version of Excel allows you to read this threaded comment; however, any edits to it will get removed if the file is opened in a newer version of Excel. Learn more: https://go.microsoft.com/fwlink/?linkid=870924
Comment:
    12.5%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nxw450</author>
  </authors>
  <commentList>
    <comment ref="G1" authorId="0" shapeId="0" xr:uid="{00000000-0006-0000-0100-000001000000}">
      <text>
        <r>
          <rPr>
            <sz val="8"/>
            <color indexed="81"/>
            <rFont val="Tahoma"/>
            <family val="2"/>
          </rPr>
          <t>Please insert YEAR ONE start date here.  The remaining years will auto-fill.</t>
        </r>
      </text>
    </comment>
    <comment ref="I1" authorId="0" shapeId="0" xr:uid="{00000000-0006-0000-0100-000002000000}">
      <text>
        <r>
          <rPr>
            <sz val="8"/>
            <color indexed="81"/>
            <rFont val="Tahoma"/>
            <family val="2"/>
          </rPr>
          <t>Please insert YEAR ONE end date here.  The remaining years will auto-fill.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00000000-0006-0000-0200-000001000000}">
      <text>
        <r>
          <rPr>
            <sz val="8"/>
            <color indexed="81"/>
            <rFont val="Tahoma"/>
            <family val="2"/>
          </rPr>
          <t xml:space="preserve">Salary Inflation 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00000000-0006-0000-0300-000001000000}">
      <text>
        <r>
          <rPr>
            <sz val="8"/>
            <color indexed="81"/>
            <rFont val="Tahoma"/>
            <family val="2"/>
          </rPr>
          <t xml:space="preserve">Salary Inflation 3%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00000000-0006-0000-0400-000001000000}">
      <text>
        <r>
          <rPr>
            <sz val="8"/>
            <color indexed="81"/>
            <rFont val="Tahoma"/>
            <family val="2"/>
          </rPr>
          <t xml:space="preserve">Salary Inflation 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00000000-0006-0000-0500-000001000000}">
      <text>
        <r>
          <rPr>
            <sz val="8"/>
            <color indexed="81"/>
            <rFont val="Tahoma"/>
            <family val="2"/>
          </rPr>
          <t xml:space="preserve">Salary Inflation 3%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A235B106-C940-4C78-8456-48A376CF7116}">
      <text>
        <r>
          <rPr>
            <sz val="8"/>
            <color indexed="81"/>
            <rFont val="Tahoma"/>
            <family val="2"/>
          </rPr>
          <t xml:space="preserve">Salary Inflation 3%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KBJ021</author>
  </authors>
  <commentList>
    <comment ref="F5" authorId="0" shapeId="0" xr:uid="{D476C420-5B31-44F8-B3E2-37D590480983}">
      <text>
        <r>
          <rPr>
            <sz val="8"/>
            <color indexed="81"/>
            <rFont val="Tahoma"/>
            <family val="2"/>
          </rPr>
          <t xml:space="preserve">Salary Inflation 3%
</t>
        </r>
      </text>
    </comment>
  </commentList>
</comments>
</file>

<file path=xl/sharedStrings.xml><?xml version="1.0" encoding="utf-8"?>
<sst xmlns="http://schemas.openxmlformats.org/spreadsheetml/2006/main" count="942" uniqueCount="218">
  <si>
    <t>Fringe Benefits</t>
  </si>
  <si>
    <t>Subtotals</t>
  </si>
  <si>
    <t>Total Direct Costs</t>
  </si>
  <si>
    <t>Indirect Costs</t>
  </si>
  <si>
    <t>Travel</t>
  </si>
  <si>
    <t>Total</t>
  </si>
  <si>
    <t># of wks</t>
  </si>
  <si>
    <t>Hrs/wk</t>
  </si>
  <si>
    <t>Base Rate</t>
  </si>
  <si>
    <t>Role on Project</t>
  </si>
  <si>
    <t>Number of Months</t>
  </si>
  <si>
    <t>Base Salary</t>
  </si>
  <si>
    <t>Salary Requested</t>
  </si>
  <si>
    <t>Percent of Effort</t>
  </si>
  <si>
    <t>Faculty</t>
  </si>
  <si>
    <t>Hourly Personnel</t>
  </si>
  <si>
    <t>Category</t>
  </si>
  <si>
    <t>Year 1</t>
  </si>
  <si>
    <t>Year 2</t>
  </si>
  <si>
    <t>Year 3</t>
  </si>
  <si>
    <t>All Years</t>
  </si>
  <si>
    <t>Personnel Salaries</t>
  </si>
  <si>
    <t>Total Direct Costs + Indirect Costs</t>
  </si>
  <si>
    <t>Year 4</t>
  </si>
  <si>
    <t>Year 5</t>
  </si>
  <si>
    <t>Premium Contribution</t>
  </si>
  <si>
    <t xml:space="preserve"> </t>
  </si>
  <si>
    <t>F&amp;A Base</t>
  </si>
  <si>
    <t>F&amp;A Rate</t>
  </si>
  <si>
    <t>%</t>
  </si>
  <si>
    <t>GRAND TOTAL</t>
  </si>
  <si>
    <t>Equipment</t>
  </si>
  <si>
    <t>Direct Costs</t>
  </si>
  <si>
    <t>A.</t>
  </si>
  <si>
    <t>B.</t>
  </si>
  <si>
    <t>C.</t>
  </si>
  <si>
    <t>Travel:</t>
  </si>
  <si>
    <t>Other Direct Costs:</t>
  </si>
  <si>
    <t>1.Materials &amp; Supplies</t>
  </si>
  <si>
    <t>3.Consultant Services</t>
  </si>
  <si>
    <t>6.Other</t>
  </si>
  <si>
    <t>4.Other</t>
  </si>
  <si>
    <t xml:space="preserve">2.Publications </t>
  </si>
  <si>
    <t>1.Domestic</t>
  </si>
  <si>
    <t>2.Foreign</t>
  </si>
  <si>
    <t>Participant Support:</t>
  </si>
  <si>
    <t>Other</t>
  </si>
  <si>
    <t>Materials &amp; Supplies</t>
  </si>
  <si>
    <t>Publications</t>
  </si>
  <si>
    <t>Consultant Sevices</t>
  </si>
  <si>
    <t>Subawards/Subcontracts</t>
  </si>
  <si>
    <t>Total Cost for Year 1</t>
  </si>
  <si>
    <t>2.Student Travel</t>
  </si>
  <si>
    <t>3.Tuition</t>
  </si>
  <si>
    <t>Participant Support Costs for Students:</t>
  </si>
  <si>
    <r>
      <t xml:space="preserve">Equipment:    </t>
    </r>
    <r>
      <rPr>
        <sz val="10"/>
        <rFont val="Arial"/>
        <family val="2"/>
      </rPr>
      <t xml:space="preserve">(Note: Minimum $5,000.00 per item)                                                                  </t>
    </r>
  </si>
  <si>
    <t>Start Date:</t>
  </si>
  <si>
    <t>End Date:</t>
  </si>
  <si>
    <t>3.Mileage</t>
  </si>
  <si>
    <t>Tuition</t>
  </si>
  <si>
    <t>Student Travel</t>
  </si>
  <si>
    <r>
      <t xml:space="preserve">*Rates above are effective from: </t>
    </r>
    <r>
      <rPr>
        <b/>
        <sz val="9"/>
        <rFont val="Arial"/>
        <family val="2"/>
      </rPr>
      <t xml:space="preserve"> </t>
    </r>
  </si>
  <si>
    <t>Subcontract/Subaward</t>
  </si>
  <si>
    <t>Title:</t>
  </si>
  <si>
    <t>Salary</t>
  </si>
  <si>
    <t>Total Cost for Year 2</t>
  </si>
  <si>
    <t>Total Cost for Year 3</t>
  </si>
  <si>
    <t>Total Cost for Year 4</t>
  </si>
  <si>
    <t>Total Cost for Year 5</t>
  </si>
  <si>
    <t xml:space="preserve">% Fringe </t>
  </si>
  <si>
    <t>*Note: This electronic form contains formulas that may be corrupted when adding or deleting rows, or deleting certain cells.</t>
  </si>
  <si>
    <t xml:space="preserve">Principal Investigator:                       </t>
  </si>
  <si>
    <t xml:space="preserve">Principal Investigator:                        </t>
  </si>
  <si>
    <t>Indirect Costs - Salaries, Wages, Fringe Benefits</t>
  </si>
  <si>
    <r>
      <t xml:space="preserve">5.Subawards/Subcontracts </t>
    </r>
    <r>
      <rPr>
        <b/>
        <i/>
        <sz val="10"/>
        <rFont val="Arial"/>
        <family val="2"/>
      </rPr>
      <t>-</t>
    </r>
    <r>
      <rPr>
        <b/>
        <i/>
        <sz val="11"/>
        <color indexed="53"/>
        <rFont val="Arial"/>
        <family val="2"/>
      </rPr>
      <t xml:space="preserve"> Indirect Costs are charged up to the first $25,000 only                        Subaward Total</t>
    </r>
  </si>
  <si>
    <t>Family Coverage</t>
  </si>
  <si>
    <t>Couple Coverage</t>
  </si>
  <si>
    <t>Singe Coverage</t>
  </si>
  <si>
    <t>Single Coverage</t>
  </si>
  <si>
    <t>1.Scholarships</t>
  </si>
  <si>
    <t>Scholarships</t>
  </si>
  <si>
    <r>
      <t xml:space="preserve">4.Other </t>
    </r>
    <r>
      <rPr>
        <sz val="10"/>
        <color indexed="10"/>
        <rFont val="Arial"/>
        <family val="2"/>
      </rPr>
      <t xml:space="preserve"> </t>
    </r>
  </si>
  <si>
    <r>
      <t xml:space="preserve">1.Materials &amp; Supplies </t>
    </r>
    <r>
      <rPr>
        <sz val="10"/>
        <color indexed="10"/>
        <rFont val="Arial"/>
        <family val="2"/>
      </rPr>
      <t xml:space="preserve"> </t>
    </r>
  </si>
  <si>
    <t>PI</t>
  </si>
  <si>
    <t>4.Digital Media</t>
  </si>
  <si>
    <t>Digital Media</t>
  </si>
  <si>
    <t xml:space="preserve">Subtotal Hourly </t>
  </si>
  <si>
    <t>A</t>
  </si>
  <si>
    <t>C</t>
  </si>
  <si>
    <t>B</t>
  </si>
  <si>
    <t>enter ABC from table</t>
  </si>
  <si>
    <t xml:space="preserve">  =(G6/F6*Q4)</t>
  </si>
  <si>
    <t>Enter ABC from table</t>
  </si>
  <si>
    <t>YEAR 1</t>
  </si>
  <si>
    <t>Fringe</t>
  </si>
  <si>
    <t>Requested Salary</t>
  </si>
  <si>
    <t>YEAR 2</t>
  </si>
  <si>
    <t>YEAR 5</t>
  </si>
  <si>
    <t>YEAR 3</t>
  </si>
  <si>
    <t>YEAR 4</t>
  </si>
  <si>
    <t>ALL YEARS</t>
  </si>
  <si>
    <t xml:space="preserve">5.Subawards/Subcontracts </t>
  </si>
  <si>
    <t xml:space="preserve">YEAR 1 TOTAL </t>
  </si>
  <si>
    <t xml:space="preserve">YEAR 5 TOTAL </t>
  </si>
  <si>
    <t xml:space="preserve">YEAR 4 TOTAL </t>
  </si>
  <si>
    <t xml:space="preserve">YEAR 3 TOTAL </t>
  </si>
  <si>
    <t xml:space="preserve">YEAR 2 TOTAL </t>
  </si>
  <si>
    <t>Subtotal Equipment</t>
  </si>
  <si>
    <t>Subtotal Travel</t>
  </si>
  <si>
    <t>Subtotal Support Costs for Students</t>
  </si>
  <si>
    <t>Subtotal Other Direct Costs</t>
  </si>
  <si>
    <t xml:space="preserve">Subtotal Direct Costs </t>
  </si>
  <si>
    <t>Indirect Cost Rate</t>
  </si>
  <si>
    <t xml:space="preserve">Equipment:                                                                  </t>
  </si>
  <si>
    <t xml:space="preserve">  All YEARS BUDGET SUMMARY</t>
  </si>
  <si>
    <t>*Note: The formulas in this form are protected. To make changes to formulas click Review, Unprotect Sheet.</t>
  </si>
  <si>
    <t>DETAIL BUDGET  SUMMARY  - ALL YEARS</t>
  </si>
  <si>
    <t>6.Other  Misc.</t>
  </si>
  <si>
    <t>Indirect Costs:</t>
  </si>
  <si>
    <t>A. Subcontract/Subaward</t>
  </si>
  <si>
    <t>B. Subcontract/Subaward</t>
  </si>
  <si>
    <t>C. Subcontract/Subaward</t>
  </si>
  <si>
    <t>Salaries+Premium Contribution + Fringe</t>
  </si>
  <si>
    <t>Update Coverage amounts for Current Fiscal Year</t>
  </si>
  <si>
    <t xml:space="preserve">                 Premium Contribution Table</t>
  </si>
  <si>
    <t>Coverage Table</t>
  </si>
  <si>
    <t>Update Coverage Amounts for current Fiscal Year              on this page only</t>
  </si>
  <si>
    <r>
      <t xml:space="preserve">Coverage Amounts update (auto fill) l from  </t>
    </r>
    <r>
      <rPr>
        <b/>
        <sz val="9"/>
        <color indexed="10"/>
        <rFont val="Arial Narrow"/>
        <family val="2"/>
      </rPr>
      <t xml:space="preserve">Year 1 only </t>
    </r>
  </si>
  <si>
    <r>
      <t xml:space="preserve">4.Other </t>
    </r>
    <r>
      <rPr>
        <sz val="10"/>
        <color indexed="10"/>
        <rFont val="Arial Narrow"/>
        <family val="2"/>
      </rPr>
      <t xml:space="preserve"> </t>
    </r>
  </si>
  <si>
    <r>
      <t xml:space="preserve">1.Materials &amp; Supplies </t>
    </r>
    <r>
      <rPr>
        <sz val="10"/>
        <color indexed="10"/>
        <rFont val="Arial Narrow"/>
        <family val="2"/>
      </rPr>
      <t xml:space="preserve"> </t>
    </r>
  </si>
  <si>
    <t>THIS PAGE IS AUTOMATICALLY UPDATED.DO NOT UPDATE THIS DATA ON THIS SHEET.</t>
  </si>
  <si>
    <t>Total Direct Costs plus Personnel Costs</t>
  </si>
  <si>
    <t>auto fill</t>
  </si>
  <si>
    <t xml:space="preserve">auto fill </t>
  </si>
  <si>
    <t>All data is auto-fill</t>
  </si>
  <si>
    <t>Enter Data</t>
  </si>
  <si>
    <t xml:space="preserve">Auto Fill </t>
  </si>
  <si>
    <t xml:space="preserve">Futo Fill </t>
  </si>
  <si>
    <t xml:space="preserve">2.Student Travel </t>
  </si>
  <si>
    <t>4.Computer Services (website updates and maintenance)</t>
  </si>
  <si>
    <t>D</t>
  </si>
  <si>
    <t>No Coverage</t>
  </si>
  <si>
    <t>Key letter above must be capitalized</t>
  </si>
  <si>
    <t xml:space="preserve">1.Domestic   </t>
  </si>
  <si>
    <t xml:space="preserve">3.Consultant Services </t>
  </si>
  <si>
    <t xml:space="preserve">4.Computer Services </t>
  </si>
  <si>
    <t xml:space="preserve">6.Other  </t>
  </si>
  <si>
    <t xml:space="preserve">1.Domestic  </t>
  </si>
  <si>
    <t xml:space="preserve">6.Other </t>
  </si>
  <si>
    <t xml:space="preserve">1.Domestic </t>
  </si>
  <si>
    <t>OSP Budget Worksheet</t>
  </si>
  <si>
    <t># Hourly Employees</t>
  </si>
  <si>
    <t>F&amp;A Total</t>
  </si>
  <si>
    <t>State</t>
  </si>
  <si>
    <t>Federal</t>
  </si>
  <si>
    <t>Total Direct</t>
  </si>
  <si>
    <t>Total Directs for F&amp;A Calculation</t>
  </si>
  <si>
    <t>Total Other Direct Costs</t>
  </si>
  <si>
    <t>Select Proposal Type (Pick from Dropdown)</t>
  </si>
  <si>
    <t>Federal F&amp;A Rate Includes: 38% of Salaries, Wages, and Fringe Benefits</t>
  </si>
  <si>
    <t>Total Federal F&amp;A Base</t>
  </si>
  <si>
    <t>Federal F&amp;A BASE - Salaries, Wages, Fringe Benefits</t>
  </si>
  <si>
    <t xml:space="preserve">Indirect Costs </t>
  </si>
  <si>
    <t>Foundation or Non-Government Entity</t>
  </si>
  <si>
    <t>F&amp;A BASE FEDERAL</t>
  </si>
  <si>
    <t>Year 6</t>
  </si>
  <si>
    <t>YEAR 6</t>
  </si>
  <si>
    <t xml:space="preserve">YEAR 6 TOTAL </t>
  </si>
  <si>
    <t xml:space="preserve">Subtotal Faculty </t>
  </si>
  <si>
    <t>Staff</t>
  </si>
  <si>
    <t>7/1/2021  -  6/30/2022</t>
  </si>
  <si>
    <r>
      <t xml:space="preserve">Default in the table below is </t>
    </r>
    <r>
      <rPr>
        <b/>
        <sz val="9"/>
        <color indexed="10"/>
        <rFont val="Arial Narrow"/>
        <family val="2"/>
      </rPr>
      <t xml:space="preserve">A </t>
    </r>
    <r>
      <rPr>
        <b/>
        <sz val="9"/>
        <rFont val="Arial Narrow"/>
        <family val="2"/>
      </rPr>
      <t>-</t>
    </r>
    <r>
      <rPr>
        <sz val="9"/>
        <rFont val="Arial Narrow"/>
        <family val="2"/>
      </rPr>
      <t xml:space="preserve"> </t>
    </r>
    <r>
      <rPr>
        <b/>
        <sz val="9"/>
        <rFont val="Arial Narrow"/>
        <family val="2"/>
      </rPr>
      <t>Family Coverage</t>
    </r>
    <r>
      <rPr>
        <sz val="9"/>
        <rFont val="Arial Narrow"/>
        <family val="2"/>
      </rPr>
      <t xml:space="preserve">. To change to </t>
    </r>
    <r>
      <rPr>
        <b/>
        <sz val="9"/>
        <rFont val="Arial Narrow"/>
        <family val="2"/>
      </rPr>
      <t>Couple or Single Coverage</t>
    </r>
    <r>
      <rPr>
        <sz val="9"/>
        <rFont val="Arial Narrow"/>
        <family val="2"/>
      </rPr>
      <t xml:space="preserve"> type </t>
    </r>
    <r>
      <rPr>
        <b/>
        <sz val="9"/>
        <color indexed="10"/>
        <rFont val="Arial Narrow"/>
        <family val="2"/>
      </rPr>
      <t>B</t>
    </r>
    <r>
      <rPr>
        <sz val="9"/>
        <rFont val="Arial Narrow"/>
        <family val="2"/>
      </rPr>
      <t xml:space="preserve"> or </t>
    </r>
    <r>
      <rPr>
        <b/>
        <sz val="9"/>
        <color indexed="10"/>
        <rFont val="Arial Narrow"/>
        <family val="2"/>
      </rPr>
      <t xml:space="preserve">C.
</t>
    </r>
    <r>
      <rPr>
        <b/>
        <sz val="9"/>
        <rFont val="Arial Narrow"/>
        <family val="2"/>
      </rPr>
      <t xml:space="preserve"> *Budget family coverage for all new/replacement positions</t>
    </r>
  </si>
  <si>
    <r>
      <t xml:space="preserve">Default in the table below is </t>
    </r>
    <r>
      <rPr>
        <sz val="8"/>
        <color indexed="10"/>
        <rFont val="Arial Narrow"/>
        <family val="2"/>
      </rPr>
      <t>A</t>
    </r>
    <r>
      <rPr>
        <sz val="8"/>
        <rFont val="Arial Narrow"/>
        <family val="2"/>
      </rPr>
      <t xml:space="preserve"> - Family Coverage. To change to Couple or Single Coverage type </t>
    </r>
    <r>
      <rPr>
        <sz val="8"/>
        <color indexed="10"/>
        <rFont val="Arial Narrow"/>
        <family val="2"/>
      </rPr>
      <t>B</t>
    </r>
    <r>
      <rPr>
        <sz val="8"/>
        <rFont val="Arial Narrow"/>
        <family val="2"/>
      </rPr>
      <t xml:space="preserve"> or </t>
    </r>
    <r>
      <rPr>
        <sz val="8"/>
        <color indexed="10"/>
        <rFont val="Arial Narrow"/>
        <family val="2"/>
      </rPr>
      <t>C</t>
    </r>
    <r>
      <rPr>
        <sz val="8"/>
        <rFont val="Arial Narrow"/>
        <family val="2"/>
      </rPr>
      <t>. 
 *Budget family coverage for all new/replacement positions</t>
    </r>
  </si>
  <si>
    <r>
      <t xml:space="preserve">Default in the table below is </t>
    </r>
    <r>
      <rPr>
        <sz val="8"/>
        <color indexed="10"/>
        <rFont val="Arial Narrow"/>
        <family val="2"/>
      </rPr>
      <t>A</t>
    </r>
    <r>
      <rPr>
        <sz val="8"/>
        <rFont val="Arial Narrow"/>
        <family val="2"/>
      </rPr>
      <t xml:space="preserve"> - Family Coverage. To change to Couple or Single Coverage type </t>
    </r>
    <r>
      <rPr>
        <sz val="8"/>
        <color indexed="10"/>
        <rFont val="Arial Narrow"/>
        <family val="2"/>
      </rPr>
      <t>B</t>
    </r>
    <r>
      <rPr>
        <sz val="8"/>
        <rFont val="Arial Narrow"/>
        <family val="2"/>
      </rPr>
      <t xml:space="preserve"> or </t>
    </r>
    <r>
      <rPr>
        <sz val="8"/>
        <color indexed="10"/>
        <rFont val="Arial Narrow"/>
        <family val="2"/>
      </rPr>
      <t>C</t>
    </r>
    <r>
      <rPr>
        <sz val="8"/>
        <rFont val="Arial Narrow"/>
        <family val="2"/>
      </rPr>
      <t>.
 *Budget family coverage for all new/replacement positions</t>
    </r>
  </si>
  <si>
    <r>
      <t xml:space="preserve">Default in the table below is </t>
    </r>
    <r>
      <rPr>
        <sz val="8"/>
        <color rgb="FFFF0000"/>
        <rFont val="Arial Narrow"/>
        <family val="2"/>
      </rPr>
      <t>A</t>
    </r>
    <r>
      <rPr>
        <sz val="8"/>
        <rFont val="Arial Narrow"/>
        <family val="2"/>
      </rPr>
      <t xml:space="preserve"> - </t>
    </r>
    <r>
      <rPr>
        <b/>
        <sz val="8"/>
        <rFont val="Arial Narrow"/>
        <family val="2"/>
      </rPr>
      <t>Family Coverage</t>
    </r>
    <r>
      <rPr>
        <sz val="8"/>
        <rFont val="Arial Narrow"/>
        <family val="2"/>
      </rPr>
      <t>. To change to</t>
    </r>
    <r>
      <rPr>
        <b/>
        <sz val="8"/>
        <rFont val="Arial Narrow"/>
        <family val="2"/>
      </rPr>
      <t xml:space="preserve"> Couple or Single Coverage</t>
    </r>
    <r>
      <rPr>
        <sz val="8"/>
        <rFont val="Arial Narrow"/>
        <family val="2"/>
      </rPr>
      <t xml:space="preserve"> type </t>
    </r>
    <r>
      <rPr>
        <sz val="8"/>
        <color rgb="FFFF0000"/>
        <rFont val="Arial Narrow"/>
        <family val="2"/>
      </rPr>
      <t>B</t>
    </r>
    <r>
      <rPr>
        <sz val="8"/>
        <rFont val="Arial Narrow"/>
        <family val="2"/>
      </rPr>
      <t xml:space="preserve"> or </t>
    </r>
    <r>
      <rPr>
        <sz val="8"/>
        <color rgb="FFFF0000"/>
        <rFont val="Arial Narrow"/>
        <family val="2"/>
      </rPr>
      <t>C</t>
    </r>
    <r>
      <rPr>
        <sz val="8"/>
        <rFont val="Arial Narrow"/>
        <family val="2"/>
      </rPr>
      <t>.
 *Budget family coverage for all new/replacement positions</t>
    </r>
  </si>
  <si>
    <t xml:space="preserve">Subtotal Staff </t>
  </si>
  <si>
    <t>Important OSP Budget Considerations</t>
  </si>
  <si>
    <t>Notes on adjuncts, instructors, and lecturers. Adjuncts, instructors and lecturers can serve as employees on a grant/sponsored project during the summer if they have no other university commitments during that time ( including teaching). Each case needs be be looked at individually to make sure we are not overcommitting them and violating UVU HR policy. These classifications of employees may not serve as PI/PDs on sponsored awards.</t>
  </si>
  <si>
    <t>How Much Time Do I have Available Work on Sponsored Programs During Summer Each Block</t>
  </si>
  <si>
    <r>
      <t xml:space="preserve">Effort Available for Sponsored Program Work </t>
    </r>
    <r>
      <rPr>
        <b/>
        <u/>
        <sz val="10"/>
        <rFont val="Arial"/>
        <family val="2"/>
      </rPr>
      <t>(Block)</t>
    </r>
    <r>
      <rPr>
        <u/>
        <sz val="10"/>
        <rFont val="Arial"/>
        <family val="2"/>
      </rPr>
      <t xml:space="preserve"> </t>
    </r>
    <r>
      <rPr>
        <sz val="10"/>
        <rFont val="Arial"/>
        <family val="2"/>
      </rPr>
      <t>8 Credit Max</t>
    </r>
  </si>
  <si>
    <t xml:space="preserve">Teaching 0 Credits </t>
  </si>
  <si>
    <t>Teaching 1 Credit</t>
  </si>
  <si>
    <t>Teaching 2 Credits</t>
  </si>
  <si>
    <t>Teaching 3 Credits</t>
  </si>
  <si>
    <t>Teaching 4 Credits</t>
  </si>
  <si>
    <t>Teaching 5 Credits</t>
  </si>
  <si>
    <t>Teaching 6 Credits</t>
  </si>
  <si>
    <t>Teaching 7 Credits</t>
  </si>
  <si>
    <t>Teaching 8 Credits</t>
  </si>
  <si>
    <t>How Much Time Do I have Available Work on Sponsored Programs During Summer Semester</t>
  </si>
  <si>
    <r>
      <t>Effort Available for Sponsored Program Work ( Whole Summer Semester Long Classes</t>
    </r>
    <r>
      <rPr>
        <b/>
        <u/>
        <sz val="10"/>
        <rFont val="Arial"/>
        <family val="2"/>
      </rPr>
      <t xml:space="preserve"> May-August</t>
    </r>
    <r>
      <rPr>
        <sz val="10"/>
        <rFont val="Arial"/>
        <family val="2"/>
      </rPr>
      <t>)</t>
    </r>
  </si>
  <si>
    <t>Teaching 9 Credits</t>
  </si>
  <si>
    <t>Teaching 10 Credits</t>
  </si>
  <si>
    <t>Teaching 11 Credits</t>
  </si>
  <si>
    <t>Teaching 12 Credits</t>
  </si>
  <si>
    <t>Teaching 13 Credits</t>
  </si>
  <si>
    <t>Teaching 14 Credits</t>
  </si>
  <si>
    <t>Teaching 15 Credits</t>
  </si>
  <si>
    <t>Teaching 16 Credits</t>
  </si>
  <si>
    <t>Length of Contract</t>
  </si>
  <si>
    <t>Time Available for Paid Sponsored Program Activies</t>
  </si>
  <si>
    <t>9 Month Contract</t>
  </si>
  <si>
    <t>2.5 Months</t>
  </si>
  <si>
    <t>10 Month Contract</t>
  </si>
  <si>
    <t>1.5 Months</t>
  </si>
  <si>
    <t>11 Month Contract</t>
  </si>
  <si>
    <t>1/2  Month</t>
  </si>
  <si>
    <t xml:space="preserve">12 Month Contract </t>
  </si>
  <si>
    <t>No Additional Compensation Available</t>
  </si>
  <si>
    <t>Total Cost for Year 7</t>
  </si>
  <si>
    <t>Total Cost for Year 6</t>
  </si>
  <si>
    <t>Year 7</t>
  </si>
  <si>
    <t>YEAR 7</t>
  </si>
  <si>
    <t xml:space="preserve">Total Cost for Year </t>
  </si>
  <si>
    <t>7/1/2024  -  6/30/2025</t>
  </si>
  <si>
    <t xml:space="preserve">Please use this worksheet to prepare the budget for your proposal. This spreadsheet places expenditures in the categories required for federal proposals. There are tabs for up to seven years of a project, an all-years summary, and a detailed summary. The lines for personnel, fringe benefits, and indirect costs are self-calculating based on current rates and formulas.  The spreadsheet totals expenses for each category.  </t>
  </si>
  <si>
    <t>Last updated 10/24/2024</t>
  </si>
  <si>
    <t>Most users find it useful and time-effective to review the form with one of the Program Directors-  Research Administration, Sheldon Sumpter or Kathryn Johnson , before beginning.  If you have any questions or problems as you work with the worksheet, please contact either of the Program Directors- Research Administration . This is also a good idea if you need to make changes to the worksheet, for instance, adding additional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</si>
</sst>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3" formatCode="_(* #,##0.00_);_(* \(#,##0.00\);_(* &quot;-&quot;??_);_(@_)"/>
    <numFmt numFmtId="164" formatCode="&quot;$&quot;#,##0.00"/>
    <numFmt numFmtId="165" formatCode="&quot;$&quot;#,##0"/>
    <numFmt numFmtId="166" formatCode="0.0%"/>
    <numFmt numFmtId="167" formatCode="&quot;$&quot;#,##0;[Red]&quot;$&quot;#,##0"/>
    <numFmt numFmtId="168" formatCode="&quot;$&quot;#,##0.00;[Red]&quot;$&quot;#,##0.00"/>
    <numFmt numFmtId="169" formatCode="0;[Red]0"/>
    <numFmt numFmtId="170" formatCode="_(* #,##0_);_(* \(#,##0\);_(* &quot;-&quot;??_);_(@_)"/>
    <numFmt numFmtId="171" formatCode="_(&quot;$&quot;* #,##0.0_);_(&quot;$&quot;* \(#,##0.0\);_(&quot;$&quot;* &quot;-&quot;??_);_(@_)"/>
    <numFmt numFmtId="172" formatCode="_(&quot;$&quot;* #,##0_);_(&quot;$&quot;* \(#,##0\);_(&quot;$&quot;* &quot;-&quot;??_);_(@_)"/>
  </numFmts>
  <fonts count="70" x14ac:knownFonts="1">
    <font>
      <sz val="10"/>
      <name val="Arial"/>
    </font>
    <font>
      <sz val="10"/>
      <name val="Arial"/>
      <family val="2"/>
    </font>
    <font>
      <b/>
      <sz val="10"/>
      <name val="Arial"/>
      <family val="2"/>
    </font>
    <font>
      <sz val="10"/>
      <name val="Arial"/>
      <family val="2"/>
    </font>
    <font>
      <b/>
      <sz val="10"/>
      <color indexed="12"/>
      <name val="Arial"/>
      <family val="2"/>
    </font>
    <font>
      <b/>
      <i/>
      <sz val="10"/>
      <color indexed="10"/>
      <name val="Arial"/>
      <family val="2"/>
    </font>
    <font>
      <b/>
      <sz val="10"/>
      <color indexed="10"/>
      <name val="Arial"/>
      <family val="2"/>
    </font>
    <font>
      <sz val="8"/>
      <name val="Arial"/>
      <family val="2"/>
    </font>
    <font>
      <sz val="10"/>
      <color indexed="12"/>
      <name val="Arial"/>
      <family val="2"/>
    </font>
    <font>
      <sz val="8"/>
      <color indexed="81"/>
      <name val="Tahoma"/>
      <family val="2"/>
    </font>
    <font>
      <b/>
      <i/>
      <sz val="10"/>
      <name val="Arial"/>
      <family val="2"/>
    </font>
    <font>
      <b/>
      <sz val="9"/>
      <name val="Arial"/>
      <family val="2"/>
    </font>
    <font>
      <b/>
      <sz val="12"/>
      <color indexed="18"/>
      <name val="Arial"/>
      <family val="2"/>
    </font>
    <font>
      <b/>
      <sz val="14"/>
      <color indexed="18"/>
      <name val="Arial"/>
      <family val="2"/>
    </font>
    <font>
      <b/>
      <sz val="10"/>
      <color indexed="60"/>
      <name val="Arial"/>
      <family val="2"/>
    </font>
    <font>
      <b/>
      <i/>
      <sz val="11"/>
      <color indexed="53"/>
      <name val="Arial"/>
      <family val="2"/>
    </font>
    <font>
      <b/>
      <sz val="10"/>
      <color indexed="53"/>
      <name val="Arial"/>
      <family val="2"/>
    </font>
    <font>
      <sz val="10"/>
      <color indexed="53"/>
      <name val="Arial"/>
      <family val="2"/>
    </font>
    <font>
      <sz val="10"/>
      <color indexed="18"/>
      <name val="Arial"/>
      <family val="2"/>
    </font>
    <font>
      <b/>
      <sz val="12"/>
      <color indexed="12"/>
      <name val="Arial"/>
      <family val="2"/>
    </font>
    <font>
      <b/>
      <sz val="8"/>
      <name val="Arial"/>
      <family val="2"/>
    </font>
    <font>
      <sz val="10"/>
      <name val="Arial"/>
      <family val="2"/>
    </font>
    <font>
      <sz val="10"/>
      <color indexed="10"/>
      <name val="Arial"/>
      <family val="2"/>
    </font>
    <font>
      <b/>
      <sz val="11"/>
      <name val="Arial"/>
      <family val="2"/>
    </font>
    <font>
      <b/>
      <sz val="10"/>
      <color indexed="18"/>
      <name val="Arial"/>
      <family val="2"/>
    </font>
    <font>
      <b/>
      <sz val="11"/>
      <color indexed="18"/>
      <name val="Arial"/>
      <family val="2"/>
    </font>
    <font>
      <sz val="11"/>
      <name val="Arial"/>
      <family val="2"/>
    </font>
    <font>
      <sz val="11"/>
      <color indexed="18"/>
      <name val="Arial"/>
      <family val="2"/>
    </font>
    <font>
      <sz val="8"/>
      <name val="Arial Narrow"/>
      <family val="2"/>
    </font>
    <font>
      <sz val="10"/>
      <name val="Arial Narrow"/>
      <family val="2"/>
    </font>
    <font>
      <sz val="9"/>
      <name val="Arial Narrow"/>
      <family val="2"/>
    </font>
    <font>
      <b/>
      <sz val="9"/>
      <color indexed="10"/>
      <name val="Arial Narrow"/>
      <family val="2"/>
    </font>
    <font>
      <b/>
      <sz val="9"/>
      <name val="Arial Narrow"/>
      <family val="2"/>
    </font>
    <font>
      <b/>
      <sz val="10"/>
      <name val="Arial Narrow"/>
      <family val="2"/>
    </font>
    <font>
      <sz val="10"/>
      <color indexed="53"/>
      <name val="Arial Narrow"/>
      <family val="2"/>
    </font>
    <font>
      <sz val="10"/>
      <color indexed="12"/>
      <name val="Arial Narrow"/>
      <family val="2"/>
    </font>
    <font>
      <b/>
      <sz val="11"/>
      <color indexed="18"/>
      <name val="Arial Narrow"/>
      <family val="2"/>
    </font>
    <font>
      <sz val="11"/>
      <color indexed="18"/>
      <name val="Arial Narrow"/>
      <family val="2"/>
    </font>
    <font>
      <sz val="11"/>
      <name val="Arial Narrow"/>
      <family val="2"/>
    </font>
    <font>
      <b/>
      <sz val="11"/>
      <name val="Arial Narrow"/>
      <family val="2"/>
    </font>
    <font>
      <b/>
      <sz val="10"/>
      <color indexed="18"/>
      <name val="Arial Narrow"/>
      <family val="2"/>
    </font>
    <font>
      <sz val="10"/>
      <color indexed="10"/>
      <name val="Arial Narrow"/>
      <family val="2"/>
    </font>
    <font>
      <sz val="10"/>
      <name val="Arial"/>
      <family val="2"/>
    </font>
    <font>
      <sz val="8"/>
      <color indexed="10"/>
      <name val="Arial Narrow"/>
      <family val="2"/>
    </font>
    <font>
      <b/>
      <sz val="14"/>
      <name val="Arial"/>
      <family val="2"/>
    </font>
    <font>
      <sz val="12"/>
      <name val="Arial"/>
      <family val="2"/>
    </font>
    <font>
      <i/>
      <sz val="12"/>
      <name val="Arial"/>
      <family val="2"/>
    </font>
    <font>
      <b/>
      <sz val="10"/>
      <color rgb="FFFF0000"/>
      <name val="Arial"/>
      <family val="2"/>
    </font>
    <font>
      <b/>
      <sz val="11"/>
      <color rgb="FF000080"/>
      <name val="Arial"/>
      <family val="2"/>
    </font>
    <font>
      <b/>
      <sz val="10"/>
      <color rgb="FFFF0000"/>
      <name val="Arial Narrow"/>
      <family val="2"/>
    </font>
    <font>
      <sz val="10"/>
      <color theme="1"/>
      <name val="Arial Narrow"/>
      <family val="2"/>
    </font>
    <font>
      <b/>
      <sz val="10"/>
      <color theme="1"/>
      <name val="Arial Narrow"/>
      <family val="2"/>
    </font>
    <font>
      <b/>
      <sz val="11"/>
      <color rgb="FF000080"/>
      <name val="Arial Narrow"/>
      <family val="2"/>
    </font>
    <font>
      <sz val="10"/>
      <color rgb="FF000080"/>
      <name val="Arial Narrow"/>
      <family val="2"/>
    </font>
    <font>
      <b/>
      <sz val="10"/>
      <color rgb="FF0070C0"/>
      <name val="Arial"/>
      <family val="2"/>
    </font>
    <font>
      <b/>
      <sz val="8"/>
      <color rgb="FF0070C0"/>
      <name val="Arial Narrow"/>
      <family val="2"/>
    </font>
    <font>
      <sz val="10"/>
      <color rgb="FF0070C0"/>
      <name val="Arial"/>
      <family val="2"/>
    </font>
    <font>
      <sz val="8"/>
      <color rgb="FFFF0000"/>
      <name val="Arial Narrow"/>
      <family val="2"/>
    </font>
    <font>
      <b/>
      <sz val="8"/>
      <color rgb="FF0070C0"/>
      <name val="Arial"/>
      <family val="2"/>
    </font>
    <font>
      <sz val="8"/>
      <color rgb="FFFF0000"/>
      <name val="Arial"/>
      <family val="2"/>
    </font>
    <font>
      <b/>
      <sz val="10"/>
      <color rgb="FF00B0F0"/>
      <name val="Arial"/>
      <family val="2"/>
    </font>
    <font>
      <b/>
      <sz val="9"/>
      <color rgb="FFFF0000"/>
      <name val="Arial Narrow"/>
      <family val="2"/>
    </font>
    <font>
      <b/>
      <sz val="8"/>
      <color rgb="FFFF0000"/>
      <name val="Arial Narrow"/>
      <family val="2"/>
    </font>
    <font>
      <sz val="10"/>
      <color theme="0"/>
      <name val="Arial"/>
      <family val="2"/>
    </font>
    <font>
      <sz val="10"/>
      <color indexed="18"/>
      <name val="Arial Narrow"/>
      <family val="2"/>
    </font>
    <font>
      <b/>
      <sz val="12"/>
      <color rgb="FFFF0000"/>
      <name val="Arial"/>
      <family val="2"/>
    </font>
    <font>
      <b/>
      <sz val="8"/>
      <name val="Arial Narrow"/>
      <family val="2"/>
    </font>
    <font>
      <b/>
      <sz val="12"/>
      <name val="Arial"/>
      <family val="2"/>
    </font>
    <font>
      <b/>
      <u/>
      <sz val="10"/>
      <name val="Arial"/>
      <family val="2"/>
    </font>
    <font>
      <u/>
      <sz val="10"/>
      <name val="Arial"/>
      <family val="2"/>
    </font>
  </fonts>
  <fills count="31">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theme="1"/>
        <bgColor indexed="64"/>
      </patternFill>
    </fill>
    <fill>
      <patternFill patternType="solid">
        <fgColor theme="5" tint="0.59996337778862885"/>
        <bgColor indexed="64"/>
      </patternFill>
    </fill>
    <fill>
      <patternFill patternType="solid">
        <fgColor theme="0"/>
        <bgColor indexed="64"/>
      </patternFill>
    </fill>
    <fill>
      <patternFill patternType="solid">
        <fgColor rgb="FF99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D5EAFF"/>
        <bgColor indexed="64"/>
      </patternFill>
    </fill>
    <fill>
      <patternFill patternType="solid">
        <fgColor theme="0" tint="-4.9989318521683403E-2"/>
        <bgColor indexed="64"/>
      </patternFill>
    </fill>
    <fill>
      <patternFill patternType="solid">
        <fgColor rgb="FFFFCC99"/>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EAF0F6"/>
        <bgColor indexed="64"/>
      </patternFill>
    </fill>
    <fill>
      <patternFill patternType="solid">
        <fgColor theme="4" tint="0.79998168889431442"/>
        <bgColor indexed="64"/>
      </patternFill>
    </fill>
    <fill>
      <patternFill patternType="solid">
        <fgColor rgb="FF65FFAB"/>
        <bgColor indexed="64"/>
      </patternFill>
    </fill>
  </fills>
  <borders count="62">
    <border>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7">
    <xf numFmtId="0" fontId="0" fillId="0" borderId="0" xfId="0"/>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center"/>
    </xf>
    <xf numFmtId="6" fontId="0" fillId="0" borderId="0" xfId="0" applyNumberFormat="1" applyAlignment="1">
      <alignment horizontal="center"/>
    </xf>
    <xf numFmtId="10" fontId="0" fillId="2" borderId="1" xfId="0" applyNumberFormat="1" applyFill="1" applyBorder="1" applyAlignment="1">
      <alignment horizontal="center"/>
    </xf>
    <xf numFmtId="0" fontId="2" fillId="0" borderId="0" xfId="0" applyFont="1" applyAlignment="1">
      <alignment horizontal="centerContinuous"/>
    </xf>
    <xf numFmtId="164" fontId="0" fillId="0" borderId="0" xfId="0" applyNumberFormat="1"/>
    <xf numFmtId="4" fontId="0" fillId="0" borderId="0" xfId="0" applyNumberFormat="1"/>
    <xf numFmtId="6" fontId="0" fillId="0" borderId="2" xfId="0" applyNumberFormat="1" applyBorder="1" applyAlignment="1">
      <alignment horizontal="center"/>
    </xf>
    <xf numFmtId="165" fontId="0" fillId="0" borderId="2" xfId="0" applyNumberFormat="1" applyBorder="1" applyAlignment="1">
      <alignment horizontal="center"/>
    </xf>
    <xf numFmtId="0" fontId="2" fillId="2" borderId="3" xfId="0" applyFont="1" applyFill="1" applyBorder="1" applyAlignment="1">
      <alignment horizontal="center"/>
    </xf>
    <xf numFmtId="164" fontId="0" fillId="0" borderId="0" xfId="0" applyNumberFormat="1" applyAlignment="1">
      <alignment horizontal="center"/>
    </xf>
    <xf numFmtId="165" fontId="2" fillId="3" borderId="3" xfId="0" applyNumberFormat="1" applyFont="1" applyFill="1" applyBorder="1" applyAlignment="1">
      <alignment horizontal="center"/>
    </xf>
    <xf numFmtId="0" fontId="2" fillId="4" borderId="3" xfId="0" applyFont="1" applyFill="1" applyBorder="1"/>
    <xf numFmtId="0" fontId="2" fillId="4" borderId="4" xfId="0" applyFont="1" applyFill="1" applyBorder="1"/>
    <xf numFmtId="169" fontId="0" fillId="0" borderId="0" xfId="0" applyNumberFormat="1"/>
    <xf numFmtId="165" fontId="0" fillId="0" borderId="0" xfId="0" applyNumberFormat="1"/>
    <xf numFmtId="4" fontId="0" fillId="5" borderId="5" xfId="0" applyNumberFormat="1" applyFill="1" applyBorder="1" applyAlignment="1">
      <alignment horizontal="left"/>
    </xf>
    <xf numFmtId="0" fontId="2" fillId="3" borderId="7" xfId="0" applyFont="1" applyFill="1" applyBorder="1" applyAlignment="1">
      <alignment horizontal="center"/>
    </xf>
    <xf numFmtId="165" fontId="4" fillId="5" borderId="0" xfId="0" applyNumberFormat="1" applyFont="1" applyFill="1" applyAlignment="1">
      <alignment horizontal="center"/>
    </xf>
    <xf numFmtId="0" fontId="8" fillId="5" borderId="8" xfId="0" applyFont="1" applyFill="1" applyBorder="1"/>
    <xf numFmtId="166" fontId="14" fillId="5" borderId="8" xfId="0" applyNumberFormat="1" applyFont="1" applyFill="1" applyBorder="1" applyAlignment="1">
      <alignment horizontal="center"/>
    </xf>
    <xf numFmtId="0" fontId="16" fillId="5" borderId="8" xfId="0" applyFont="1" applyFill="1" applyBorder="1"/>
    <xf numFmtId="0" fontId="17" fillId="5" borderId="8" xfId="0" applyFont="1" applyFill="1" applyBorder="1"/>
    <xf numFmtId="166" fontId="16" fillId="5" borderId="9" xfId="0" applyNumberFormat="1" applyFont="1" applyFill="1" applyBorder="1" applyAlignment="1">
      <alignment horizontal="center"/>
    </xf>
    <xf numFmtId="165" fontId="16" fillId="5" borderId="10" xfId="0" applyNumberFormat="1" applyFont="1" applyFill="1" applyBorder="1" applyAlignment="1">
      <alignment horizontal="center"/>
    </xf>
    <xf numFmtId="0" fontId="17" fillId="5" borderId="5" xfId="0" applyFont="1" applyFill="1" applyBorder="1"/>
    <xf numFmtId="0" fontId="16" fillId="5" borderId="4" xfId="0" applyFont="1" applyFill="1" applyBorder="1" applyAlignment="1">
      <alignment horizontal="center"/>
    </xf>
    <xf numFmtId="0" fontId="17" fillId="5" borderId="11" xfId="0" applyFont="1" applyFill="1" applyBorder="1"/>
    <xf numFmtId="0" fontId="16" fillId="5" borderId="3" xfId="0" applyFont="1" applyFill="1" applyBorder="1"/>
    <xf numFmtId="0" fontId="2" fillId="4" borderId="12" xfId="0" applyFont="1" applyFill="1" applyBorder="1"/>
    <xf numFmtId="0" fontId="2" fillId="4" borderId="3" xfId="0" applyFont="1" applyFill="1" applyBorder="1" applyAlignment="1">
      <alignment horizontal="justify"/>
    </xf>
    <xf numFmtId="0" fontId="2" fillId="4" borderId="10" xfId="0" applyFont="1" applyFill="1" applyBorder="1"/>
    <xf numFmtId="0" fontId="2" fillId="2" borderId="13" xfId="0" applyFont="1" applyFill="1" applyBorder="1" applyAlignment="1">
      <alignment wrapText="1"/>
    </xf>
    <xf numFmtId="0" fontId="0" fillId="6" borderId="0" xfId="0" applyFill="1"/>
    <xf numFmtId="0" fontId="18" fillId="6" borderId="0" xfId="0" applyFont="1" applyFill="1"/>
    <xf numFmtId="0" fontId="2" fillId="6" borderId="0" xfId="0" applyFont="1" applyFill="1"/>
    <xf numFmtId="0" fontId="2" fillId="2" borderId="2" xfId="0" applyFont="1" applyFill="1" applyBorder="1" applyAlignment="1">
      <alignment wrapText="1"/>
    </xf>
    <xf numFmtId="0" fontId="2" fillId="4" borderId="13" xfId="0" applyFont="1" applyFill="1" applyBorder="1"/>
    <xf numFmtId="0" fontId="12" fillId="3" borderId="4" xfId="0" applyFont="1" applyFill="1" applyBorder="1" applyAlignment="1">
      <alignment horizontal="left"/>
    </xf>
    <xf numFmtId="165" fontId="2" fillId="3" borderId="14" xfId="0" applyNumberFormat="1" applyFont="1" applyFill="1" applyBorder="1" applyAlignment="1">
      <alignment horizontal="center"/>
    </xf>
    <xf numFmtId="0" fontId="12" fillId="3" borderId="8" xfId="0" applyFont="1" applyFill="1" applyBorder="1" applyAlignment="1">
      <alignment horizontal="right"/>
    </xf>
    <xf numFmtId="4" fontId="12" fillId="3" borderId="8" xfId="0" applyNumberFormat="1" applyFont="1" applyFill="1" applyBorder="1" applyAlignment="1">
      <alignment horizontal="right"/>
    </xf>
    <xf numFmtId="14" fontId="12" fillId="3" borderId="8" xfId="0" applyNumberFormat="1" applyFont="1" applyFill="1" applyBorder="1" applyAlignment="1">
      <alignment horizontal="center"/>
    </xf>
    <xf numFmtId="0" fontId="12" fillId="3" borderId="11" xfId="0" applyFont="1" applyFill="1" applyBorder="1" applyAlignment="1">
      <alignment horizontal="center"/>
    </xf>
    <xf numFmtId="0" fontId="12" fillId="3" borderId="8" xfId="0" applyFont="1" applyFill="1" applyBorder="1" applyAlignment="1" applyProtection="1">
      <alignment horizontal="right"/>
      <protection locked="0"/>
    </xf>
    <xf numFmtId="4" fontId="12" fillId="3" borderId="8" xfId="0" applyNumberFormat="1" applyFont="1" applyFill="1" applyBorder="1" applyAlignment="1" applyProtection="1">
      <alignment horizontal="right"/>
      <protection locked="0"/>
    </xf>
    <xf numFmtId="14" fontId="12" fillId="3" borderId="8" xfId="0" applyNumberFormat="1"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0" fontId="0" fillId="0" borderId="0" xfId="0" applyProtection="1">
      <protection locked="0"/>
    </xf>
    <xf numFmtId="0" fontId="12" fillId="3" borderId="4" xfId="0" applyFont="1" applyFill="1" applyBorder="1" applyAlignment="1" applyProtection="1">
      <alignment horizontal="left"/>
      <protection locked="0"/>
    </xf>
    <xf numFmtId="0" fontId="2" fillId="0" borderId="10" xfId="0" applyFont="1" applyBorder="1" applyAlignment="1" applyProtection="1">
      <alignment horizontal="center" wrapText="1"/>
      <protection locked="0"/>
    </xf>
    <xf numFmtId="0" fontId="2" fillId="0" borderId="0" xfId="0" applyFont="1" applyAlignment="1" applyProtection="1">
      <alignment horizontal="center"/>
      <protection locked="0"/>
    </xf>
    <xf numFmtId="10" fontId="0" fillId="2" borderId="1" xfId="0" applyNumberFormat="1" applyFill="1" applyBorder="1" applyAlignment="1" applyProtection="1">
      <alignment horizontal="center"/>
      <protection locked="0"/>
    </xf>
    <xf numFmtId="165" fontId="0" fillId="0" borderId="2" xfId="0" applyNumberFormat="1" applyBorder="1" applyAlignment="1" applyProtection="1">
      <alignment horizontal="center"/>
      <protection locked="0"/>
    </xf>
    <xf numFmtId="165" fontId="0" fillId="0" borderId="0" xfId="0" applyNumberFormat="1" applyAlignment="1" applyProtection="1">
      <alignment horizontal="center"/>
      <protection locked="0"/>
    </xf>
    <xf numFmtId="0" fontId="3" fillId="6" borderId="7" xfId="0" applyFont="1" applyFill="1" applyBorder="1" applyAlignment="1" applyProtection="1">
      <alignment horizontal="left"/>
      <protection locked="0"/>
    </xf>
    <xf numFmtId="0" fontId="3" fillId="6" borderId="3" xfId="0" applyFont="1" applyFill="1" applyBorder="1" applyAlignment="1" applyProtection="1">
      <alignment horizontal="center"/>
      <protection locked="0"/>
    </xf>
    <xf numFmtId="0" fontId="0" fillId="0" borderId="3" xfId="0" applyBorder="1" applyAlignment="1" applyProtection="1">
      <alignment horizontal="center"/>
      <protection locked="0"/>
    </xf>
    <xf numFmtId="10" fontId="0" fillId="0" borderId="3" xfId="0" applyNumberFormat="1" applyBorder="1" applyAlignment="1" applyProtection="1">
      <alignment horizontal="center"/>
      <protection locked="0"/>
    </xf>
    <xf numFmtId="164" fontId="0" fillId="0" borderId="0" xfId="0" applyNumberFormat="1" applyProtection="1">
      <protection locked="0"/>
    </xf>
    <xf numFmtId="0" fontId="11" fillId="5" borderId="8" xfId="0" applyFont="1" applyFill="1" applyBorder="1" applyProtection="1">
      <protection locked="0"/>
    </xf>
    <xf numFmtId="0" fontId="3" fillId="6" borderId="10" xfId="0" applyFont="1" applyFill="1" applyBorder="1" applyAlignment="1" applyProtection="1">
      <alignment horizontal="center"/>
      <protection locked="0"/>
    </xf>
    <xf numFmtId="0" fontId="2" fillId="5" borderId="15" xfId="0" applyFont="1" applyFill="1" applyBorder="1" applyAlignment="1" applyProtection="1">
      <alignment horizontal="centerContinuous"/>
      <protection locked="0"/>
    </xf>
    <xf numFmtId="0" fontId="2" fillId="0" borderId="0" xfId="0" applyFont="1" applyAlignment="1" applyProtection="1">
      <alignment horizontal="centerContinuous"/>
      <protection locked="0"/>
    </xf>
    <xf numFmtId="164" fontId="0" fillId="0" borderId="0" xfId="0" applyNumberFormat="1" applyAlignment="1" applyProtection="1">
      <alignment horizontal="center"/>
      <protection locked="0"/>
    </xf>
    <xf numFmtId="49" fontId="3" fillId="6" borderId="3" xfId="0" applyNumberFormat="1" applyFont="1" applyFill="1" applyBorder="1" applyAlignment="1" applyProtection="1">
      <alignment horizontal="center"/>
      <protection locked="0"/>
    </xf>
    <xf numFmtId="0" fontId="2" fillId="2" borderId="1" xfId="0" applyFont="1" applyFill="1" applyBorder="1" applyProtection="1">
      <protection locked="0"/>
    </xf>
    <xf numFmtId="0" fontId="2" fillId="2" borderId="1" xfId="0" applyFont="1" applyFill="1" applyBorder="1" applyAlignment="1" applyProtection="1">
      <alignment horizontal="center"/>
      <protection locked="0"/>
    </xf>
    <xf numFmtId="10" fontId="2" fillId="2" borderId="1" xfId="0" applyNumberFormat="1" applyFont="1" applyFill="1" applyBorder="1" applyAlignment="1" applyProtection="1">
      <alignment horizontal="center"/>
      <protection locked="0"/>
    </xf>
    <xf numFmtId="6" fontId="2" fillId="2" borderId="1" xfId="0" applyNumberFormat="1" applyFont="1" applyFill="1" applyBorder="1" applyAlignment="1" applyProtection="1">
      <alignment horizontal="center"/>
      <protection locked="0"/>
    </xf>
    <xf numFmtId="0" fontId="0" fillId="6" borderId="3" xfId="0" applyFill="1" applyBorder="1" applyAlignment="1" applyProtection="1">
      <alignment horizontal="center"/>
      <protection locked="0"/>
    </xf>
    <xf numFmtId="0" fontId="3" fillId="0" borderId="3" xfId="0" applyFont="1" applyBorder="1" applyAlignment="1" applyProtection="1">
      <alignment horizontal="center"/>
      <protection locked="0"/>
    </xf>
    <xf numFmtId="1" fontId="0" fillId="0" borderId="3" xfId="0" applyNumberFormat="1" applyBorder="1" applyAlignment="1" applyProtection="1">
      <alignment horizontal="center"/>
      <protection locked="0"/>
    </xf>
    <xf numFmtId="0" fontId="0" fillId="6" borderId="16" xfId="0" applyFill="1" applyBorder="1" applyAlignment="1" applyProtection="1">
      <alignment horizontal="center"/>
      <protection locked="0"/>
    </xf>
    <xf numFmtId="6" fontId="0" fillId="0" borderId="0" xfId="0" applyNumberFormat="1" applyAlignment="1" applyProtection="1">
      <alignment horizontal="center"/>
      <protection locked="0"/>
    </xf>
    <xf numFmtId="6" fontId="0" fillId="0" borderId="2" xfId="0" applyNumberFormat="1" applyBorder="1" applyAlignment="1" applyProtection="1">
      <alignment horizontal="center"/>
      <protection locked="0"/>
    </xf>
    <xf numFmtId="0" fontId="7" fillId="6" borderId="6" xfId="0" applyFont="1" applyFill="1" applyBorder="1" applyAlignment="1" applyProtection="1">
      <alignment horizontal="left"/>
      <protection locked="0"/>
    </xf>
    <xf numFmtId="6" fontId="3" fillId="6" borderId="5" xfId="0" applyNumberFormat="1" applyFont="1" applyFill="1" applyBorder="1" applyAlignment="1" applyProtection="1">
      <alignment horizontal="center"/>
      <protection locked="0"/>
    </xf>
    <xf numFmtId="0" fontId="7" fillId="6" borderId="11" xfId="0" applyFont="1" applyFill="1" applyBorder="1" applyAlignment="1" applyProtection="1">
      <alignment horizontal="left"/>
      <protection locked="0"/>
    </xf>
    <xf numFmtId="6" fontId="3" fillId="6" borderId="7" xfId="0" applyNumberFormat="1" applyFont="1" applyFill="1" applyBorder="1" applyAlignment="1" applyProtection="1">
      <alignment horizontal="center"/>
      <protection locked="0"/>
    </xf>
    <xf numFmtId="0" fontId="7" fillId="6" borderId="7" xfId="0" applyFont="1" applyFill="1" applyBorder="1" applyAlignment="1" applyProtection="1">
      <alignment horizontal="left"/>
      <protection locked="0"/>
    </xf>
    <xf numFmtId="6" fontId="3" fillId="6" borderId="11" xfId="0" applyNumberFormat="1" applyFont="1" applyFill="1" applyBorder="1" applyAlignment="1" applyProtection="1">
      <alignment horizontal="center"/>
      <protection locked="0"/>
    </xf>
    <xf numFmtId="0" fontId="2" fillId="6"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165" fontId="2" fillId="3" borderId="12" xfId="0" applyNumberFormat="1" applyFont="1" applyFill="1" applyBorder="1" applyAlignment="1" applyProtection="1">
      <alignment horizontal="center"/>
      <protection locked="0"/>
    </xf>
    <xf numFmtId="0" fontId="3" fillId="6" borderId="6" xfId="0" applyFont="1" applyFill="1" applyBorder="1" applyAlignment="1" applyProtection="1">
      <alignment horizontal="left"/>
      <protection locked="0"/>
    </xf>
    <xf numFmtId="165" fontId="0" fillId="0" borderId="5" xfId="0" applyNumberFormat="1" applyBorder="1" applyAlignment="1" applyProtection="1">
      <alignment horizontal="center"/>
      <protection locked="0"/>
    </xf>
    <xf numFmtId="165" fontId="0" fillId="0" borderId="0" xfId="0" applyNumberFormat="1" applyProtection="1">
      <protection locked="0"/>
    </xf>
    <xf numFmtId="0" fontId="3" fillId="6" borderId="11" xfId="0" applyFont="1" applyFill="1" applyBorder="1" applyAlignment="1" applyProtection="1">
      <alignment horizontal="left"/>
      <protection locked="0"/>
    </xf>
    <xf numFmtId="165" fontId="0" fillId="0" borderId="11" xfId="0" applyNumberFormat="1" applyBorder="1" applyAlignment="1" applyProtection="1">
      <alignment horizontal="center"/>
      <protection locked="0"/>
    </xf>
    <xf numFmtId="0" fontId="0" fillId="6" borderId="6" xfId="0" applyFill="1" applyBorder="1" applyAlignment="1" applyProtection="1">
      <alignment horizontal="left"/>
      <protection locked="0"/>
    </xf>
    <xf numFmtId="0" fontId="0" fillId="6" borderId="11" xfId="0" applyFill="1" applyBorder="1" applyAlignment="1" applyProtection="1">
      <alignment horizontal="left"/>
      <protection locked="0"/>
    </xf>
    <xf numFmtId="165" fontId="0" fillId="0" borderId="7" xfId="0" applyNumberFormat="1" applyBorder="1" applyAlignment="1" applyProtection="1">
      <alignment horizontal="center"/>
      <protection locked="0"/>
    </xf>
    <xf numFmtId="0" fontId="0" fillId="6" borderId="7" xfId="0" applyFill="1" applyBorder="1" applyAlignment="1" applyProtection="1">
      <alignment horizontal="left"/>
      <protection locked="0"/>
    </xf>
    <xf numFmtId="169" fontId="0" fillId="0" borderId="0" xfId="0" applyNumberFormat="1" applyProtection="1">
      <protection locked="0"/>
    </xf>
    <xf numFmtId="4" fontId="0" fillId="6" borderId="11" xfId="0" applyNumberFormat="1" applyFill="1" applyBorder="1" applyAlignment="1" applyProtection="1">
      <alignment horizontal="left"/>
      <protection locked="0"/>
    </xf>
    <xf numFmtId="0" fontId="16" fillId="5" borderId="3" xfId="0" applyFont="1" applyFill="1" applyBorder="1" applyProtection="1">
      <protection locked="0"/>
    </xf>
    <xf numFmtId="0" fontId="17" fillId="5" borderId="5" xfId="0" applyFont="1" applyFill="1" applyBorder="1" applyProtection="1">
      <protection locked="0"/>
    </xf>
    <xf numFmtId="0" fontId="16" fillId="5" borderId="4" xfId="0" applyFont="1" applyFill="1" applyBorder="1" applyAlignment="1" applyProtection="1">
      <alignment horizontal="center"/>
      <protection locked="0"/>
    </xf>
    <xf numFmtId="0" fontId="0" fillId="0" borderId="0" xfId="0" applyAlignment="1" applyProtection="1">
      <alignment horizontal="center"/>
      <protection locked="0"/>
    </xf>
    <xf numFmtId="0" fontId="16" fillId="5" borderId="8" xfId="0" applyFont="1" applyFill="1" applyBorder="1" applyProtection="1">
      <protection locked="0"/>
    </xf>
    <xf numFmtId="0" fontId="17" fillId="5" borderId="8" xfId="0" applyFont="1" applyFill="1" applyBorder="1" applyProtection="1">
      <protection locked="0"/>
    </xf>
    <xf numFmtId="0" fontId="17" fillId="5" borderId="11" xfId="0" applyFont="1" applyFill="1" applyBorder="1" applyProtection="1">
      <protection locked="0"/>
    </xf>
    <xf numFmtId="166" fontId="16" fillId="5" borderId="9" xfId="0" applyNumberFormat="1" applyFont="1" applyFill="1" applyBorder="1" applyAlignment="1" applyProtection="1">
      <alignment horizontal="center"/>
      <protection locked="0"/>
    </xf>
    <xf numFmtId="4" fontId="0" fillId="5" borderId="7" xfId="0" applyNumberFormat="1" applyFill="1" applyBorder="1" applyAlignment="1" applyProtection="1">
      <alignment horizontal="left"/>
      <protection locked="0"/>
    </xf>
    <xf numFmtId="165" fontId="4" fillId="5" borderId="0" xfId="0" applyNumberFormat="1" applyFont="1" applyFill="1" applyAlignment="1" applyProtection="1">
      <alignment horizontal="center"/>
      <protection locked="0"/>
    </xf>
    <xf numFmtId="0" fontId="8" fillId="5" borderId="8" xfId="0" applyFont="1" applyFill="1" applyBorder="1" applyProtection="1">
      <protection locked="0"/>
    </xf>
    <xf numFmtId="166" fontId="14" fillId="5" borderId="8" xfId="0" applyNumberFormat="1" applyFont="1" applyFill="1" applyBorder="1" applyAlignment="1" applyProtection="1">
      <alignment horizontal="center"/>
      <protection locked="0"/>
    </xf>
    <xf numFmtId="4" fontId="0" fillId="0" borderId="0" xfId="0" applyNumberFormat="1" applyProtection="1">
      <protection locked="0"/>
    </xf>
    <xf numFmtId="14" fontId="0" fillId="0" borderId="0" xfId="0" applyNumberFormat="1" applyAlignment="1">
      <alignment horizontal="center"/>
    </xf>
    <xf numFmtId="0" fontId="2" fillId="0" borderId="13" xfId="0" applyFont="1" applyBorder="1" applyAlignment="1" applyProtection="1">
      <alignment horizontal="right"/>
      <protection locked="0"/>
    </xf>
    <xf numFmtId="0" fontId="2" fillId="0" borderId="9" xfId="0" applyFont="1" applyBorder="1" applyAlignment="1" applyProtection="1">
      <alignment horizontal="right"/>
      <protection locked="0"/>
    </xf>
    <xf numFmtId="0" fontId="16" fillId="5" borderId="15" xfId="0" applyFont="1" applyFill="1" applyBorder="1" applyAlignment="1">
      <alignment horizontal="left"/>
    </xf>
    <xf numFmtId="0" fontId="16" fillId="5" borderId="0" xfId="0" applyFont="1" applyFill="1" applyAlignment="1">
      <alignment horizontal="left"/>
    </xf>
    <xf numFmtId="0" fontId="2" fillId="3" borderId="5"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165" fontId="0" fillId="7" borderId="11" xfId="0" applyNumberFormat="1" applyFill="1" applyBorder="1" applyAlignment="1" applyProtection="1">
      <alignment horizontal="center"/>
      <protection locked="0"/>
    </xf>
    <xf numFmtId="165" fontId="21" fillId="8" borderId="18" xfId="1" applyNumberFormat="1" applyFont="1" applyFill="1" applyBorder="1" applyProtection="1">
      <protection locked="0"/>
    </xf>
    <xf numFmtId="165" fontId="21" fillId="8" borderId="19" xfId="1" applyNumberFormat="1" applyFont="1" applyFill="1" applyBorder="1" applyProtection="1">
      <protection locked="0"/>
    </xf>
    <xf numFmtId="165" fontId="21" fillId="8" borderId="20" xfId="1" applyNumberFormat="1" applyFont="1" applyFill="1" applyBorder="1" applyProtection="1">
      <protection locked="0"/>
    </xf>
    <xf numFmtId="165" fontId="0" fillId="8" borderId="7" xfId="0" applyNumberFormat="1" applyFill="1" applyBorder="1" applyAlignment="1" applyProtection="1">
      <alignment horizontal="center"/>
      <protection locked="0"/>
    </xf>
    <xf numFmtId="0" fontId="0" fillId="9" borderId="0" xfId="0" applyFill="1"/>
    <xf numFmtId="0" fontId="47" fillId="0" borderId="0" xfId="0" applyFont="1"/>
    <xf numFmtId="0" fontId="2" fillId="2" borderId="1" xfId="0" applyFont="1" applyFill="1" applyBorder="1" applyAlignment="1" applyProtection="1">
      <alignment horizontal="left"/>
      <protection locked="0"/>
    </xf>
    <xf numFmtId="0" fontId="2" fillId="5" borderId="0" xfId="0" applyFont="1" applyFill="1" applyAlignment="1">
      <alignment horizontal="centerContinuous"/>
    </xf>
    <xf numFmtId="0" fontId="0" fillId="6" borderId="8" xfId="0" applyFill="1" applyBorder="1" applyProtection="1">
      <protection locked="0"/>
    </xf>
    <xf numFmtId="0" fontId="0" fillId="6" borderId="15" xfId="0" applyFill="1" applyBorder="1" applyProtection="1">
      <protection locked="0"/>
    </xf>
    <xf numFmtId="0" fontId="23" fillId="10" borderId="4" xfId="0" applyFont="1" applyFill="1" applyBorder="1" applyProtection="1">
      <protection locked="0"/>
    </xf>
    <xf numFmtId="0" fontId="23" fillId="10" borderId="1" xfId="0" applyFont="1" applyFill="1" applyBorder="1" applyProtection="1">
      <protection locked="0"/>
    </xf>
    <xf numFmtId="0" fontId="2" fillId="10" borderId="1" xfId="0" applyFont="1" applyFill="1" applyBorder="1" applyAlignment="1" applyProtection="1">
      <alignment horizontal="center"/>
      <protection locked="0"/>
    </xf>
    <xf numFmtId="0" fontId="11" fillId="11" borderId="1" xfId="0" applyFont="1" applyFill="1" applyBorder="1" applyAlignment="1" applyProtection="1">
      <alignment horizontal="left"/>
      <protection locked="0"/>
    </xf>
    <xf numFmtId="0" fontId="3" fillId="11" borderId="1" xfId="0" applyFont="1" applyFill="1" applyBorder="1" applyAlignment="1" applyProtection="1">
      <alignment horizontal="center"/>
      <protection locked="0"/>
    </xf>
    <xf numFmtId="0" fontId="0" fillId="11" borderId="1" xfId="0" applyFill="1" applyBorder="1" applyAlignment="1" applyProtection="1">
      <alignment horizontal="center"/>
      <protection locked="0"/>
    </xf>
    <xf numFmtId="10" fontId="0" fillId="11" borderId="1" xfId="0" applyNumberFormat="1" applyFill="1" applyBorder="1" applyAlignment="1" applyProtection="1">
      <alignment horizontal="center"/>
      <protection locked="0"/>
    </xf>
    <xf numFmtId="167" fontId="0" fillId="11" borderId="1" xfId="0" applyNumberFormat="1" applyFill="1" applyBorder="1" applyAlignment="1" applyProtection="1">
      <alignment horizontal="center"/>
      <protection locked="0"/>
    </xf>
    <xf numFmtId="0" fontId="11" fillId="11" borderId="1" xfId="0" applyFont="1" applyFill="1" applyBorder="1" applyAlignment="1">
      <alignment horizontal="left"/>
    </xf>
    <xf numFmtId="0" fontId="3" fillId="11" borderId="1" xfId="0" applyFont="1" applyFill="1" applyBorder="1" applyAlignment="1">
      <alignment horizontal="center"/>
    </xf>
    <xf numFmtId="0" fontId="0" fillId="11" borderId="1" xfId="0" applyFill="1" applyBorder="1" applyAlignment="1">
      <alignment horizontal="center"/>
    </xf>
    <xf numFmtId="10" fontId="0" fillId="11" borderId="1" xfId="0" applyNumberFormat="1" applyFill="1" applyBorder="1" applyAlignment="1">
      <alignment horizontal="center"/>
    </xf>
    <xf numFmtId="167" fontId="0" fillId="11" borderId="1" xfId="0" applyNumberFormat="1" applyFill="1" applyBorder="1" applyAlignment="1">
      <alignment horizontal="center"/>
    </xf>
    <xf numFmtId="0" fontId="11" fillId="11" borderId="4" xfId="0" applyFont="1" applyFill="1" applyBorder="1" applyAlignment="1" applyProtection="1">
      <alignment horizontal="left"/>
      <protection locked="0"/>
    </xf>
    <xf numFmtId="0" fontId="3" fillId="11" borderId="4" xfId="0" applyFont="1" applyFill="1" applyBorder="1" applyAlignment="1" applyProtection="1">
      <alignment horizontal="left"/>
      <protection locked="0"/>
    </xf>
    <xf numFmtId="0" fontId="3" fillId="11" borderId="4" xfId="0" applyFont="1" applyFill="1" applyBorder="1" applyAlignment="1">
      <alignment horizontal="left"/>
    </xf>
    <xf numFmtId="0" fontId="3" fillId="0" borderId="0" xfId="0" applyFont="1" applyProtection="1">
      <protection locked="0"/>
    </xf>
    <xf numFmtId="165" fontId="0" fillId="12" borderId="0" xfId="0" applyNumberFormat="1" applyFill="1" applyAlignment="1" applyProtection="1">
      <alignment horizontal="center"/>
      <protection locked="0"/>
    </xf>
    <xf numFmtId="0" fontId="3" fillId="0" borderId="0" xfId="0" applyFont="1"/>
    <xf numFmtId="6" fontId="0" fillId="6" borderId="0" xfId="0" applyNumberFormat="1" applyFill="1"/>
    <xf numFmtId="0" fontId="13" fillId="3" borderId="3" xfId="0" applyFont="1" applyFill="1" applyBorder="1"/>
    <xf numFmtId="0" fontId="13" fillId="3" borderId="3" xfId="0" applyFont="1" applyFill="1" applyBorder="1" applyAlignment="1">
      <alignment horizontal="center"/>
    </xf>
    <xf numFmtId="0" fontId="25" fillId="13" borderId="4" xfId="0" applyFont="1" applyFill="1" applyBorder="1"/>
    <xf numFmtId="0" fontId="25" fillId="13" borderId="4" xfId="0" applyFont="1" applyFill="1" applyBorder="1" applyAlignment="1">
      <alignment wrapText="1"/>
    </xf>
    <xf numFmtId="0" fontId="25" fillId="14" borderId="4" xfId="0" applyFont="1" applyFill="1" applyBorder="1"/>
    <xf numFmtId="0" fontId="27" fillId="3" borderId="1" xfId="0" applyFont="1" applyFill="1" applyBorder="1" applyProtection="1">
      <protection locked="0"/>
    </xf>
    <xf numFmtId="0" fontId="0" fillId="10" borderId="0" xfId="0" applyFill="1"/>
    <xf numFmtId="0" fontId="0" fillId="10" borderId="0" xfId="0" applyFill="1" applyAlignment="1">
      <alignment horizontal="center"/>
    </xf>
    <xf numFmtId="0" fontId="12" fillId="3" borderId="9" xfId="0" applyFont="1" applyFill="1" applyBorder="1"/>
    <xf numFmtId="0" fontId="12" fillId="3" borderId="8" xfId="0" applyFont="1" applyFill="1" applyBorder="1"/>
    <xf numFmtId="0" fontId="48" fillId="3" borderId="4" xfId="0" applyFont="1" applyFill="1" applyBorder="1" applyProtection="1">
      <protection locked="0"/>
    </xf>
    <xf numFmtId="0" fontId="48" fillId="3" borderId="1" xfId="0" applyFont="1" applyFill="1" applyBorder="1" applyProtection="1">
      <protection locked="0"/>
    </xf>
    <xf numFmtId="0" fontId="0" fillId="10" borderId="1" xfId="0" applyFill="1" applyBorder="1" applyAlignment="1" applyProtection="1">
      <alignment horizontal="center"/>
      <protection locked="0"/>
    </xf>
    <xf numFmtId="0" fontId="0" fillId="10" borderId="1" xfId="0" applyFill="1" applyBorder="1" applyProtection="1">
      <protection locked="0"/>
    </xf>
    <xf numFmtId="0" fontId="0" fillId="10" borderId="7" xfId="0" applyFill="1" applyBorder="1" applyProtection="1">
      <protection locked="0"/>
    </xf>
    <xf numFmtId="14" fontId="12" fillId="3" borderId="1" xfId="0" applyNumberFormat="1" applyFont="1" applyFill="1" applyBorder="1" applyAlignment="1">
      <alignment horizontal="center"/>
    </xf>
    <xf numFmtId="0" fontId="12" fillId="3" borderId="1" xfId="0" applyFont="1" applyFill="1" applyBorder="1" applyAlignment="1">
      <alignment horizontal="center"/>
    </xf>
    <xf numFmtId="0" fontId="27" fillId="3" borderId="1" xfId="0" applyFont="1" applyFill="1" applyBorder="1" applyAlignment="1" applyProtection="1">
      <alignment horizontal="left"/>
      <protection locked="0"/>
    </xf>
    <xf numFmtId="1" fontId="26" fillId="10" borderId="7" xfId="0" applyNumberFormat="1" applyFont="1" applyFill="1" applyBorder="1" applyProtection="1">
      <protection locked="0"/>
    </xf>
    <xf numFmtId="0" fontId="11" fillId="11" borderId="12" xfId="0" applyFont="1" applyFill="1" applyBorder="1"/>
    <xf numFmtId="14" fontId="11" fillId="11" borderId="12" xfId="0" applyNumberFormat="1" applyFont="1" applyFill="1" applyBorder="1"/>
    <xf numFmtId="0" fontId="11" fillId="11" borderId="10" xfId="0" applyFont="1" applyFill="1" applyBorder="1"/>
    <xf numFmtId="14" fontId="11" fillId="11" borderId="10" xfId="0" applyNumberFormat="1" applyFont="1" applyFill="1" applyBorder="1"/>
    <xf numFmtId="0" fontId="2" fillId="15" borderId="3" xfId="0" applyFont="1" applyFill="1" applyBorder="1"/>
    <xf numFmtId="4" fontId="2" fillId="15" borderId="10" xfId="0" applyNumberFormat="1" applyFont="1" applyFill="1" applyBorder="1" applyAlignment="1" applyProtection="1">
      <alignment horizontal="left" wrapText="1"/>
      <protection locked="0"/>
    </xf>
    <xf numFmtId="0" fontId="2" fillId="4" borderId="10" xfId="0" applyFont="1" applyFill="1" applyBorder="1" applyAlignment="1">
      <alignment wrapText="1"/>
    </xf>
    <xf numFmtId="14" fontId="6" fillId="0" borderId="0" xfId="0" applyNumberFormat="1" applyFont="1" applyAlignment="1">
      <alignment horizontal="center"/>
    </xf>
    <xf numFmtId="165" fontId="6" fillId="0" borderId="0" xfId="0" applyNumberFormat="1" applyFont="1" applyAlignment="1">
      <alignment horizontal="center"/>
    </xf>
    <xf numFmtId="0" fontId="0" fillId="12" borderId="21" xfId="0" applyFill="1" applyBorder="1" applyProtection="1">
      <protection locked="0"/>
    </xf>
    <xf numFmtId="0" fontId="0" fillId="12" borderId="22" xfId="0" applyFill="1" applyBorder="1" applyProtection="1">
      <protection locked="0"/>
    </xf>
    <xf numFmtId="0" fontId="0" fillId="12" borderId="23" xfId="0" applyFill="1" applyBorder="1" applyProtection="1">
      <protection locked="0"/>
    </xf>
    <xf numFmtId="165" fontId="0" fillId="12" borderId="24" xfId="0" applyNumberFormat="1" applyFill="1" applyBorder="1" applyAlignment="1" applyProtection="1">
      <alignment horizontal="center"/>
      <protection locked="0"/>
    </xf>
    <xf numFmtId="165" fontId="0" fillId="12" borderId="25" xfId="0" applyNumberFormat="1" applyFill="1" applyBorder="1" applyAlignment="1" applyProtection="1">
      <alignment horizontal="center"/>
      <protection locked="0"/>
    </xf>
    <xf numFmtId="165" fontId="0" fillId="0" borderId="25" xfId="0" applyNumberFormat="1" applyBorder="1" applyAlignment="1" applyProtection="1">
      <alignment horizontal="center"/>
      <protection locked="0"/>
    </xf>
    <xf numFmtId="165" fontId="0" fillId="0" borderId="20" xfId="0" applyNumberFormat="1" applyBorder="1" applyAlignment="1" applyProtection="1">
      <alignment horizontal="center"/>
      <protection locked="0"/>
    </xf>
    <xf numFmtId="165" fontId="0" fillId="12" borderId="25" xfId="0" applyNumberFormat="1" applyFill="1" applyBorder="1" applyAlignment="1">
      <alignment horizontal="center"/>
    </xf>
    <xf numFmtId="167" fontId="0" fillId="11" borderId="26" xfId="0" applyNumberFormat="1" applyFill="1" applyBorder="1" applyAlignment="1">
      <alignment horizontal="center"/>
    </xf>
    <xf numFmtId="164" fontId="2" fillId="5" borderId="27" xfId="0" applyNumberFormat="1" applyFont="1" applyFill="1" applyBorder="1" applyAlignment="1" applyProtection="1">
      <alignment horizontal="center"/>
      <protection locked="0"/>
    </xf>
    <xf numFmtId="0" fontId="2" fillId="5" borderId="19" xfId="0" applyFont="1" applyFill="1" applyBorder="1" applyProtection="1">
      <protection locked="0"/>
    </xf>
    <xf numFmtId="164" fontId="2" fillId="5" borderId="28" xfId="0" applyNumberFormat="1" applyFont="1" applyFill="1" applyBorder="1" applyProtection="1">
      <protection locked="0"/>
    </xf>
    <xf numFmtId="0" fontId="11" fillId="5" borderId="29" xfId="0" applyFont="1" applyFill="1" applyBorder="1" applyProtection="1">
      <protection locked="0"/>
    </xf>
    <xf numFmtId="0" fontId="2" fillId="5" borderId="30" xfId="0" applyFont="1" applyFill="1" applyBorder="1" applyProtection="1">
      <protection locked="0"/>
    </xf>
    <xf numFmtId="0" fontId="2" fillId="5" borderId="31" xfId="0" applyFont="1" applyFill="1" applyBorder="1" applyAlignment="1" applyProtection="1">
      <alignment horizontal="centerContinuous"/>
      <protection locked="0"/>
    </xf>
    <xf numFmtId="0" fontId="2" fillId="5" borderId="32" xfId="0" applyFont="1" applyFill="1" applyBorder="1" applyProtection="1">
      <protection locked="0"/>
    </xf>
    <xf numFmtId="0" fontId="2" fillId="5" borderId="33" xfId="0" applyFont="1" applyFill="1" applyBorder="1" applyAlignment="1" applyProtection="1">
      <alignment horizontal="centerContinuous"/>
      <protection locked="0"/>
    </xf>
    <xf numFmtId="0" fontId="2" fillId="5" borderId="20" xfId="0" applyFont="1" applyFill="1" applyBorder="1" applyAlignment="1" applyProtection="1">
      <alignment horizontal="centerContinuous"/>
      <protection locked="0"/>
    </xf>
    <xf numFmtId="0" fontId="2" fillId="5" borderId="20" xfId="0" applyFont="1" applyFill="1" applyBorder="1" applyAlignment="1">
      <alignment horizontal="centerContinuous"/>
    </xf>
    <xf numFmtId="0" fontId="2" fillId="2" borderId="32" xfId="0" applyFont="1" applyFill="1" applyBorder="1" applyAlignment="1" applyProtection="1">
      <alignment horizontal="justify"/>
      <protection locked="0"/>
    </xf>
    <xf numFmtId="0" fontId="2" fillId="2" borderId="33"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30" fillId="0" borderId="0" xfId="0" applyFont="1" applyAlignment="1">
      <alignment wrapText="1"/>
    </xf>
    <xf numFmtId="9" fontId="3" fillId="0" borderId="0" xfId="0" applyNumberFormat="1" applyFont="1" applyAlignment="1">
      <alignment horizontal="center"/>
    </xf>
    <xf numFmtId="0" fontId="2" fillId="16" borderId="28" xfId="0" applyFont="1" applyFill="1" applyBorder="1" applyAlignment="1">
      <alignment horizontal="left" wrapText="1"/>
    </xf>
    <xf numFmtId="165" fontId="0" fillId="12" borderId="24" xfId="0" applyNumberFormat="1" applyFill="1" applyBorder="1" applyAlignment="1">
      <alignment horizontal="center"/>
    </xf>
    <xf numFmtId="167" fontId="0" fillId="11" borderId="27" xfId="0" applyNumberFormat="1" applyFill="1" applyBorder="1" applyAlignment="1">
      <alignment horizontal="center"/>
    </xf>
    <xf numFmtId="164" fontId="2" fillId="5" borderId="0" xfId="0" applyNumberFormat="1" applyFont="1" applyFill="1" applyAlignment="1">
      <alignment horizontal="center"/>
    </xf>
    <xf numFmtId="0" fontId="11" fillId="5" borderId="0" xfId="0" applyFont="1" applyFill="1"/>
    <xf numFmtId="0" fontId="2" fillId="5" borderId="25" xfId="0" applyFont="1" applyFill="1" applyBorder="1"/>
    <xf numFmtId="164" fontId="2" fillId="5" borderId="24" xfId="0" applyNumberFormat="1" applyFont="1" applyFill="1" applyBorder="1" applyAlignment="1">
      <alignment horizontal="center"/>
    </xf>
    <xf numFmtId="164" fontId="2" fillId="5" borderId="24" xfId="0" applyNumberFormat="1" applyFont="1" applyFill="1" applyBorder="1"/>
    <xf numFmtId="0" fontId="11" fillId="5" borderId="25" xfId="0" applyFont="1" applyFill="1" applyBorder="1"/>
    <xf numFmtId="0" fontId="2" fillId="5" borderId="24" xfId="0" applyFont="1" applyFill="1" applyBorder="1"/>
    <xf numFmtId="0" fontId="2" fillId="5" borderId="25" xfId="0" applyFont="1" applyFill="1" applyBorder="1" applyAlignment="1">
      <alignment horizontal="centerContinuous"/>
    </xf>
    <xf numFmtId="0" fontId="2" fillId="5" borderId="32" xfId="0" applyFont="1" applyFill="1" applyBorder="1"/>
    <xf numFmtId="0" fontId="2" fillId="5" borderId="33" xfId="0" applyFont="1" applyFill="1" applyBorder="1" applyAlignment="1">
      <alignment horizontal="centerContinuous"/>
    </xf>
    <xf numFmtId="164" fontId="47" fillId="5" borderId="3" xfId="0" applyNumberFormat="1" applyFont="1" applyFill="1" applyBorder="1" applyAlignment="1" applyProtection="1">
      <alignment horizontal="center"/>
      <protection locked="0"/>
    </xf>
    <xf numFmtId="0" fontId="32" fillId="17" borderId="33" xfId="0" applyFont="1" applyFill="1" applyBorder="1" applyAlignment="1" applyProtection="1">
      <alignment horizontal="center" wrapText="1"/>
      <protection locked="0"/>
    </xf>
    <xf numFmtId="0" fontId="32" fillId="17" borderId="33" xfId="0" applyFont="1" applyFill="1" applyBorder="1" applyAlignment="1" applyProtection="1">
      <alignment horizontal="center"/>
      <protection locked="0"/>
    </xf>
    <xf numFmtId="0" fontId="32" fillId="17" borderId="20" xfId="0" applyFont="1" applyFill="1" applyBorder="1" applyAlignment="1" applyProtection="1">
      <alignment horizontal="center" wrapText="1"/>
      <protection locked="0"/>
    </xf>
    <xf numFmtId="0" fontId="32" fillId="18" borderId="32" xfId="0" applyFont="1" applyFill="1" applyBorder="1" applyAlignment="1" applyProtection="1">
      <alignment horizontal="center" wrapText="1"/>
      <protection locked="0"/>
    </xf>
    <xf numFmtId="0" fontId="32" fillId="18" borderId="33" xfId="0" applyFont="1" applyFill="1" applyBorder="1" applyAlignment="1" applyProtection="1">
      <alignment horizontal="center" wrapText="1"/>
      <protection locked="0"/>
    </xf>
    <xf numFmtId="0" fontId="32" fillId="18" borderId="33" xfId="0" applyFont="1" applyFill="1" applyBorder="1" applyAlignment="1" applyProtection="1">
      <alignment horizontal="center"/>
      <protection locked="0"/>
    </xf>
    <xf numFmtId="0" fontId="32" fillId="18" borderId="20" xfId="0" applyFont="1" applyFill="1" applyBorder="1" applyAlignment="1" applyProtection="1">
      <alignment horizontal="center" wrapText="1"/>
      <protection locked="0"/>
    </xf>
    <xf numFmtId="0" fontId="32" fillId="19" borderId="32" xfId="0" applyFont="1" applyFill="1" applyBorder="1" applyAlignment="1" applyProtection="1">
      <alignment horizontal="center" wrapText="1"/>
      <protection locked="0"/>
    </xf>
    <xf numFmtId="0" fontId="32" fillId="19" borderId="33" xfId="0" applyFont="1" applyFill="1" applyBorder="1" applyAlignment="1" applyProtection="1">
      <alignment horizontal="center" wrapText="1"/>
      <protection locked="0"/>
    </xf>
    <xf numFmtId="0" fontId="32" fillId="19" borderId="33" xfId="0" applyFont="1" applyFill="1" applyBorder="1" applyAlignment="1" applyProtection="1">
      <alignment horizontal="center"/>
      <protection locked="0"/>
    </xf>
    <xf numFmtId="0" fontId="32" fillId="19" borderId="20" xfId="0" applyFont="1" applyFill="1" applyBorder="1" applyAlignment="1" applyProtection="1">
      <alignment horizontal="center" wrapText="1"/>
      <protection locked="0"/>
    </xf>
    <xf numFmtId="0" fontId="32" fillId="20" borderId="32" xfId="0" applyFont="1" applyFill="1" applyBorder="1" applyAlignment="1" applyProtection="1">
      <alignment horizontal="center" wrapText="1"/>
      <protection locked="0"/>
    </xf>
    <xf numFmtId="0" fontId="32" fillId="20" borderId="33" xfId="0" applyFont="1" applyFill="1" applyBorder="1" applyAlignment="1" applyProtection="1">
      <alignment horizontal="center" wrapText="1"/>
      <protection locked="0"/>
    </xf>
    <xf numFmtId="0" fontId="32" fillId="20" borderId="33" xfId="0" applyFont="1" applyFill="1" applyBorder="1" applyAlignment="1" applyProtection="1">
      <alignment horizontal="center"/>
      <protection locked="0"/>
    </xf>
    <xf numFmtId="0" fontId="32" fillId="20" borderId="20" xfId="0" applyFont="1" applyFill="1" applyBorder="1" applyAlignment="1" applyProtection="1">
      <alignment horizontal="center" wrapText="1"/>
      <protection locked="0"/>
    </xf>
    <xf numFmtId="0" fontId="32" fillId="21" borderId="32" xfId="0" applyFont="1" applyFill="1" applyBorder="1" applyAlignment="1" applyProtection="1">
      <alignment horizontal="left" wrapText="1"/>
      <protection locked="0"/>
    </xf>
    <xf numFmtId="0" fontId="32" fillId="21" borderId="33" xfId="0" applyFont="1" applyFill="1" applyBorder="1" applyAlignment="1" applyProtection="1">
      <alignment horizontal="center" wrapText="1"/>
      <protection locked="0"/>
    </xf>
    <xf numFmtId="0" fontId="32" fillId="21" borderId="33" xfId="0" applyFont="1" applyFill="1" applyBorder="1" applyAlignment="1" applyProtection="1">
      <alignment horizontal="center"/>
      <protection locked="0"/>
    </xf>
    <xf numFmtId="0" fontId="32" fillId="21" borderId="20" xfId="0" applyFont="1" applyFill="1" applyBorder="1" applyAlignment="1" applyProtection="1">
      <alignment horizontal="center"/>
      <protection locked="0"/>
    </xf>
    <xf numFmtId="165" fontId="34" fillId="5" borderId="0" xfId="0" applyNumberFormat="1" applyFont="1" applyFill="1" applyAlignment="1">
      <alignment horizontal="center"/>
    </xf>
    <xf numFmtId="170" fontId="49" fillId="5" borderId="34" xfId="1" applyNumberFormat="1" applyFont="1" applyFill="1" applyBorder="1" applyAlignment="1" applyProtection="1">
      <alignment horizontal="center"/>
    </xf>
    <xf numFmtId="165" fontId="50" fillId="5" borderId="0" xfId="0" applyNumberFormat="1" applyFont="1" applyFill="1" applyAlignment="1">
      <alignment horizontal="center"/>
    </xf>
    <xf numFmtId="165" fontId="50" fillId="22" borderId="24" xfId="0" applyNumberFormat="1" applyFont="1" applyFill="1" applyBorder="1" applyAlignment="1">
      <alignment horizontal="center"/>
    </xf>
    <xf numFmtId="165" fontId="34" fillId="22" borderId="0" xfId="0" applyNumberFormat="1" applyFont="1" applyFill="1" applyAlignment="1">
      <alignment horizontal="center"/>
    </xf>
    <xf numFmtId="165" fontId="49" fillId="22" borderId="35" xfId="0" applyNumberFormat="1" applyFont="1" applyFill="1" applyBorder="1" applyAlignment="1">
      <alignment horizontal="right"/>
    </xf>
    <xf numFmtId="0" fontId="36" fillId="23" borderId="24" xfId="0" applyFont="1" applyFill="1" applyBorder="1" applyAlignment="1" applyProtection="1">
      <alignment horizontal="left"/>
      <protection locked="0"/>
    </xf>
    <xf numFmtId="0" fontId="36" fillId="23" borderId="0" xfId="0" applyFont="1" applyFill="1" applyAlignment="1" applyProtection="1">
      <alignment horizontal="left"/>
      <protection locked="0"/>
    </xf>
    <xf numFmtId="0" fontId="36" fillId="23" borderId="25" xfId="0" applyFont="1" applyFill="1" applyBorder="1" applyAlignment="1" applyProtection="1">
      <alignment horizontal="left"/>
      <protection locked="0"/>
    </xf>
    <xf numFmtId="0" fontId="36" fillId="17" borderId="24" xfId="0" applyFont="1" applyFill="1" applyBorder="1" applyAlignment="1" applyProtection="1">
      <alignment horizontal="left"/>
      <protection locked="0"/>
    </xf>
    <xf numFmtId="0" fontId="36" fillId="17" borderId="0" xfId="0" applyFont="1" applyFill="1" applyAlignment="1" applyProtection="1">
      <alignment horizontal="left"/>
      <protection locked="0"/>
    </xf>
    <xf numFmtId="0" fontId="36" fillId="17" borderId="25" xfId="0" applyFont="1" applyFill="1" applyBorder="1" applyAlignment="1" applyProtection="1">
      <alignment horizontal="left"/>
      <protection locked="0"/>
    </xf>
    <xf numFmtId="0" fontId="36" fillId="18" borderId="24" xfId="0" applyFont="1" applyFill="1" applyBorder="1" applyAlignment="1" applyProtection="1">
      <alignment horizontal="left"/>
      <protection locked="0"/>
    </xf>
    <xf numFmtId="0" fontId="36" fillId="18" borderId="0" xfId="0" applyFont="1" applyFill="1" applyAlignment="1" applyProtection="1">
      <alignment horizontal="left"/>
      <protection locked="0"/>
    </xf>
    <xf numFmtId="0" fontId="36" fillId="18" borderId="25" xfId="0" applyFont="1" applyFill="1" applyBorder="1" applyAlignment="1" applyProtection="1">
      <alignment horizontal="left"/>
      <protection locked="0"/>
    </xf>
    <xf numFmtId="0" fontId="36" fillId="19" borderId="24" xfId="0" applyFont="1" applyFill="1" applyBorder="1" applyAlignment="1" applyProtection="1">
      <alignment horizontal="left"/>
      <protection locked="0"/>
    </xf>
    <xf numFmtId="0" fontId="36" fillId="19" borderId="0" xfId="0" applyFont="1" applyFill="1" applyAlignment="1" applyProtection="1">
      <alignment horizontal="left"/>
      <protection locked="0"/>
    </xf>
    <xf numFmtId="0" fontId="36" fillId="19" borderId="25" xfId="0" applyFont="1" applyFill="1" applyBorder="1" applyAlignment="1" applyProtection="1">
      <alignment horizontal="left"/>
      <protection locked="0"/>
    </xf>
    <xf numFmtId="0" fontId="36" fillId="20" borderId="24" xfId="0" applyFont="1" applyFill="1" applyBorder="1" applyAlignment="1" applyProtection="1">
      <alignment horizontal="left"/>
      <protection locked="0"/>
    </xf>
    <xf numFmtId="0" fontId="36" fillId="20" borderId="0" xfId="0" applyFont="1" applyFill="1" applyAlignment="1" applyProtection="1">
      <alignment horizontal="left"/>
      <protection locked="0"/>
    </xf>
    <xf numFmtId="0" fontId="36" fillId="20" borderId="25" xfId="0" applyFont="1" applyFill="1" applyBorder="1" applyAlignment="1" applyProtection="1">
      <alignment horizontal="left"/>
      <protection locked="0"/>
    </xf>
    <xf numFmtId="0" fontId="36" fillId="21" borderId="24" xfId="0" applyFont="1" applyFill="1" applyBorder="1" applyAlignment="1" applyProtection="1">
      <alignment horizontal="left"/>
      <protection locked="0"/>
    </xf>
    <xf numFmtId="0" fontId="36" fillId="21" borderId="0" xfId="0" applyFont="1" applyFill="1" applyAlignment="1" applyProtection="1">
      <alignment horizontal="center"/>
      <protection locked="0"/>
    </xf>
    <xf numFmtId="0" fontId="36" fillId="21" borderId="0" xfId="0" applyFont="1" applyFill="1" applyAlignment="1" applyProtection="1">
      <alignment horizontal="left"/>
      <protection locked="0"/>
    </xf>
    <xf numFmtId="0" fontId="36" fillId="21" borderId="25" xfId="0" applyFont="1" applyFill="1" applyBorder="1" applyAlignment="1" applyProtection="1">
      <alignment horizontal="left"/>
      <protection locked="0"/>
    </xf>
    <xf numFmtId="0" fontId="32" fillId="23" borderId="32" xfId="0" applyFont="1" applyFill="1" applyBorder="1" applyAlignment="1" applyProtection="1">
      <alignment horizontal="center" wrapText="1"/>
      <protection locked="0"/>
    </xf>
    <xf numFmtId="0" fontId="32" fillId="23" borderId="33" xfId="0" applyFont="1" applyFill="1" applyBorder="1" applyAlignment="1" applyProtection="1">
      <alignment horizontal="center" wrapText="1"/>
      <protection locked="0"/>
    </xf>
    <xf numFmtId="0" fontId="32" fillId="23" borderId="33" xfId="0" applyFont="1" applyFill="1" applyBorder="1" applyAlignment="1" applyProtection="1">
      <alignment horizontal="center"/>
      <protection locked="0"/>
    </xf>
    <xf numFmtId="0" fontId="32" fillId="23" borderId="20" xfId="0" applyFont="1" applyFill="1" applyBorder="1" applyAlignment="1" applyProtection="1">
      <alignment horizontal="center" wrapText="1"/>
      <protection locked="0"/>
    </xf>
    <xf numFmtId="0" fontId="32" fillId="17" borderId="32" xfId="0" applyFont="1" applyFill="1" applyBorder="1" applyAlignment="1" applyProtection="1">
      <alignment horizontal="center" wrapText="1"/>
      <protection locked="0"/>
    </xf>
    <xf numFmtId="0" fontId="39" fillId="13" borderId="2" xfId="0" applyFont="1" applyFill="1" applyBorder="1" applyProtection="1">
      <protection locked="0"/>
    </xf>
    <xf numFmtId="0" fontId="39" fillId="13" borderId="0" xfId="0" applyFont="1" applyFill="1" applyProtection="1">
      <protection locked="0"/>
    </xf>
    <xf numFmtId="0" fontId="39" fillId="13" borderId="32" xfId="0" applyFont="1" applyFill="1" applyBorder="1" applyAlignment="1" applyProtection="1">
      <alignment horizontal="center" wrapText="1"/>
      <protection locked="0"/>
    </xf>
    <xf numFmtId="0" fontId="39" fillId="13" borderId="33" xfId="0" applyFont="1" applyFill="1" applyBorder="1" applyAlignment="1" applyProtection="1">
      <alignment horizontal="center" wrapText="1"/>
      <protection locked="0"/>
    </xf>
    <xf numFmtId="0" fontId="38" fillId="13" borderId="33" xfId="0" applyFont="1" applyFill="1" applyBorder="1" applyAlignment="1" applyProtection="1">
      <alignment horizontal="center"/>
      <protection locked="0"/>
    </xf>
    <xf numFmtId="0" fontId="38" fillId="13" borderId="20" xfId="0" applyFont="1" applyFill="1" applyBorder="1" applyAlignment="1" applyProtection="1">
      <alignment horizontal="center" wrapText="1"/>
      <protection locked="0"/>
    </xf>
    <xf numFmtId="0" fontId="38" fillId="13" borderId="24" xfId="0" applyFont="1" applyFill="1" applyBorder="1" applyAlignment="1" applyProtection="1">
      <alignment horizontal="center" wrapText="1"/>
      <protection locked="0"/>
    </xf>
    <xf numFmtId="0" fontId="38" fillId="13" borderId="0" xfId="0" applyFont="1" applyFill="1" applyAlignment="1" applyProtection="1">
      <alignment horizontal="center" wrapText="1"/>
      <protection locked="0"/>
    </xf>
    <xf numFmtId="0" fontId="38" fillId="13" borderId="0" xfId="0" applyFont="1" applyFill="1" applyAlignment="1" applyProtection="1">
      <alignment horizontal="center"/>
      <protection locked="0"/>
    </xf>
    <xf numFmtId="0" fontId="39" fillId="13" borderId="24" xfId="0" applyFont="1" applyFill="1" applyBorder="1" applyAlignment="1" applyProtection="1">
      <alignment horizontal="center" wrapText="1"/>
      <protection locked="0"/>
    </xf>
    <xf numFmtId="0" fontId="38" fillId="13" borderId="25" xfId="0" applyFont="1" applyFill="1" applyBorder="1" applyAlignment="1" applyProtection="1">
      <alignment horizontal="center"/>
      <protection locked="0"/>
    </xf>
    <xf numFmtId="0" fontId="38" fillId="2" borderId="1" xfId="0" applyFont="1" applyFill="1" applyBorder="1" applyProtection="1">
      <protection locked="0"/>
    </xf>
    <xf numFmtId="0" fontId="38" fillId="2" borderId="21" xfId="0" applyFont="1" applyFill="1" applyBorder="1" applyProtection="1">
      <protection locked="0"/>
    </xf>
    <xf numFmtId="0" fontId="38" fillId="2" borderId="22" xfId="0" applyFont="1" applyFill="1" applyBorder="1" applyProtection="1">
      <protection locked="0"/>
    </xf>
    <xf numFmtId="43" fontId="38" fillId="2" borderId="23" xfId="1" applyFont="1" applyFill="1" applyBorder="1" applyAlignment="1" applyProtection="1">
      <alignment horizontal="center"/>
      <protection locked="0"/>
    </xf>
    <xf numFmtId="43" fontId="38" fillId="2" borderId="15" xfId="1" applyFont="1" applyFill="1" applyBorder="1" applyAlignment="1" applyProtection="1">
      <alignment horizontal="center"/>
      <protection locked="0"/>
    </xf>
    <xf numFmtId="10" fontId="38" fillId="2" borderId="36" xfId="0" applyNumberFormat="1" applyFont="1" applyFill="1" applyBorder="1" applyAlignment="1" applyProtection="1">
      <alignment horizontal="center"/>
      <protection locked="0"/>
    </xf>
    <xf numFmtId="10" fontId="38" fillId="2" borderId="1" xfId="0" applyNumberFormat="1" applyFont="1" applyFill="1" applyBorder="1" applyAlignment="1" applyProtection="1">
      <alignment horizontal="center"/>
      <protection locked="0"/>
    </xf>
    <xf numFmtId="10" fontId="38" fillId="2" borderId="26" xfId="0" applyNumberFormat="1" applyFont="1" applyFill="1" applyBorder="1" applyAlignment="1" applyProtection="1">
      <alignment horizontal="center"/>
      <protection locked="0"/>
    </xf>
    <xf numFmtId="10" fontId="38" fillId="2" borderId="29" xfId="0" applyNumberFormat="1" applyFont="1" applyFill="1" applyBorder="1" applyAlignment="1" applyProtection="1">
      <alignment horizontal="center"/>
      <protection locked="0"/>
    </xf>
    <xf numFmtId="0" fontId="29" fillId="0" borderId="0" xfId="0" applyFont="1" applyProtection="1">
      <protection locked="0"/>
    </xf>
    <xf numFmtId="43" fontId="50" fillId="5" borderId="0" xfId="1" applyFont="1" applyFill="1" applyBorder="1" applyAlignment="1" applyProtection="1">
      <alignment horizontal="center"/>
    </xf>
    <xf numFmtId="0" fontId="49" fillId="0" borderId="0" xfId="0" applyFont="1"/>
    <xf numFmtId="0" fontId="49" fillId="0" borderId="0" xfId="0" applyFont="1" applyProtection="1">
      <protection locked="0"/>
    </xf>
    <xf numFmtId="0" fontId="24" fillId="3" borderId="1" xfId="0" applyFont="1" applyFill="1" applyBorder="1" applyAlignment="1">
      <alignment horizontal="center" wrapText="1"/>
    </xf>
    <xf numFmtId="14" fontId="24" fillId="3" borderId="1" xfId="0" applyNumberFormat="1" applyFont="1" applyFill="1" applyBorder="1" applyAlignment="1" applyProtection="1">
      <alignment horizontal="center"/>
      <protection locked="0"/>
    </xf>
    <xf numFmtId="4" fontId="24" fillId="3" borderId="1" xfId="0" applyNumberFormat="1" applyFont="1" applyFill="1" applyBorder="1" applyAlignment="1">
      <alignment horizontal="center" wrapText="1"/>
    </xf>
    <xf numFmtId="1" fontId="29" fillId="6" borderId="28" xfId="0" applyNumberFormat="1" applyFont="1" applyFill="1" applyBorder="1"/>
    <xf numFmtId="1" fontId="29" fillId="6" borderId="8" xfId="0" applyNumberFormat="1" applyFont="1" applyFill="1" applyBorder="1"/>
    <xf numFmtId="170" fontId="29" fillId="6" borderId="8" xfId="1" applyNumberFormat="1" applyFont="1" applyFill="1" applyBorder="1" applyAlignment="1" applyProtection="1"/>
    <xf numFmtId="170" fontId="29" fillId="23" borderId="37" xfId="1" applyNumberFormat="1" applyFont="1" applyFill="1" applyBorder="1" applyAlignment="1" applyProtection="1"/>
    <xf numFmtId="1" fontId="29" fillId="6" borderId="0" xfId="0" applyNumberFormat="1" applyFont="1" applyFill="1"/>
    <xf numFmtId="1" fontId="29" fillId="17" borderId="37" xfId="0" applyNumberFormat="1" applyFont="1" applyFill="1" applyBorder="1"/>
    <xf numFmtId="1" fontId="29" fillId="18" borderId="38" xfId="0" applyNumberFormat="1" applyFont="1" applyFill="1" applyBorder="1"/>
    <xf numFmtId="1" fontId="29" fillId="19" borderId="37" xfId="0" applyNumberFormat="1" applyFont="1" applyFill="1" applyBorder="1"/>
    <xf numFmtId="1" fontId="29" fillId="20" borderId="37" xfId="0" applyNumberFormat="1" applyFont="1" applyFill="1" applyBorder="1"/>
    <xf numFmtId="1" fontId="29" fillId="21" borderId="0" xfId="0" applyNumberFormat="1" applyFont="1" applyFill="1"/>
    <xf numFmtId="170" fontId="29" fillId="21" borderId="37" xfId="0" applyNumberFormat="1" applyFont="1" applyFill="1" applyBorder="1"/>
    <xf numFmtId="1" fontId="29" fillId="6" borderId="24" xfId="0" applyNumberFormat="1" applyFont="1" applyFill="1" applyBorder="1"/>
    <xf numFmtId="170" fontId="29" fillId="6" borderId="0" xfId="1" applyNumberFormat="1" applyFont="1" applyFill="1" applyBorder="1" applyAlignment="1" applyProtection="1"/>
    <xf numFmtId="170" fontId="29" fillId="23" borderId="35" xfId="1" applyNumberFormat="1" applyFont="1" applyFill="1" applyBorder="1" applyAlignment="1" applyProtection="1"/>
    <xf numFmtId="1" fontId="29" fillId="17" borderId="39" xfId="0" applyNumberFormat="1" applyFont="1" applyFill="1" applyBorder="1"/>
    <xf numFmtId="1" fontId="29" fillId="18" borderId="39" xfId="0" applyNumberFormat="1" applyFont="1" applyFill="1" applyBorder="1"/>
    <xf numFmtId="1" fontId="29" fillId="19" borderId="39" xfId="0" applyNumberFormat="1" applyFont="1" applyFill="1" applyBorder="1"/>
    <xf numFmtId="1" fontId="29" fillId="20" borderId="39" xfId="0" applyNumberFormat="1" applyFont="1" applyFill="1" applyBorder="1"/>
    <xf numFmtId="170" fontId="29" fillId="21" borderId="39" xfId="0" applyNumberFormat="1" applyFont="1" applyFill="1" applyBorder="1"/>
    <xf numFmtId="1" fontId="29" fillId="6" borderId="30" xfId="0" applyNumberFormat="1" applyFont="1" applyFill="1" applyBorder="1"/>
    <xf numFmtId="1" fontId="29" fillId="6" borderId="15" xfId="0" applyNumberFormat="1" applyFont="1" applyFill="1" applyBorder="1"/>
    <xf numFmtId="170" fontId="29" fillId="6" borderId="15" xfId="1" applyNumberFormat="1" applyFont="1" applyFill="1" applyBorder="1" applyAlignment="1" applyProtection="1"/>
    <xf numFmtId="170" fontId="29" fillId="23" borderId="39" xfId="1" applyNumberFormat="1" applyFont="1" applyFill="1" applyBorder="1" applyAlignment="1" applyProtection="1"/>
    <xf numFmtId="1" fontId="29" fillId="18" borderId="40" xfId="0" applyNumberFormat="1" applyFont="1" applyFill="1" applyBorder="1"/>
    <xf numFmtId="1" fontId="29" fillId="20" borderId="40" xfId="0" applyNumberFormat="1" applyFont="1" applyFill="1" applyBorder="1"/>
    <xf numFmtId="1" fontId="29" fillId="11" borderId="30" xfId="0" applyNumberFormat="1" applyFont="1" applyFill="1" applyBorder="1"/>
    <xf numFmtId="1" fontId="29" fillId="11" borderId="15" xfId="0" applyNumberFormat="1" applyFont="1" applyFill="1" applyBorder="1"/>
    <xf numFmtId="170" fontId="29" fillId="11" borderId="15" xfId="1" applyNumberFormat="1" applyFont="1" applyFill="1" applyBorder="1" applyAlignment="1" applyProtection="1"/>
    <xf numFmtId="170" fontId="29" fillId="11" borderId="40" xfId="1" applyNumberFormat="1" applyFont="1" applyFill="1" applyBorder="1" applyAlignment="1" applyProtection="1"/>
    <xf numFmtId="170" fontId="29" fillId="11" borderId="39" xfId="1" applyNumberFormat="1" applyFont="1" applyFill="1" applyBorder="1" applyAlignment="1" applyProtection="1"/>
    <xf numFmtId="1" fontId="29" fillId="11" borderId="0" xfId="0" applyNumberFormat="1" applyFont="1" applyFill="1"/>
    <xf numFmtId="170" fontId="29" fillId="11" borderId="39" xfId="0" applyNumberFormat="1" applyFont="1" applyFill="1" applyBorder="1"/>
    <xf numFmtId="1" fontId="29" fillId="2" borderId="24" xfId="0" applyNumberFormat="1" applyFont="1" applyFill="1" applyBorder="1"/>
    <xf numFmtId="1" fontId="29" fillId="2" borderId="0" xfId="0" applyNumberFormat="1" applyFont="1" applyFill="1"/>
    <xf numFmtId="1" fontId="29" fillId="2" borderId="0" xfId="1" applyNumberFormat="1" applyFont="1" applyFill="1" applyBorder="1" applyAlignment="1" applyProtection="1"/>
    <xf numFmtId="170" fontId="29" fillId="2" borderId="40" xfId="1" applyNumberFormat="1" applyFont="1" applyFill="1" applyBorder="1" applyAlignment="1" applyProtection="1"/>
    <xf numFmtId="1" fontId="29" fillId="2" borderId="39" xfId="0" applyNumberFormat="1" applyFont="1" applyFill="1" applyBorder="1"/>
    <xf numFmtId="1" fontId="29" fillId="2" borderId="8" xfId="0" applyNumberFormat="1" applyFont="1" applyFill="1" applyBorder="1"/>
    <xf numFmtId="170" fontId="29" fillId="24" borderId="39" xfId="0" applyNumberFormat="1" applyFont="1" applyFill="1" applyBorder="1"/>
    <xf numFmtId="1" fontId="29" fillId="18" borderId="34" xfId="0" applyNumberFormat="1" applyFont="1" applyFill="1" applyBorder="1"/>
    <xf numFmtId="170" fontId="29" fillId="11" borderId="35" xfId="1" applyNumberFormat="1" applyFont="1" applyFill="1" applyBorder="1" applyAlignment="1" applyProtection="1"/>
    <xf numFmtId="1" fontId="29" fillId="2" borderId="28" xfId="0" applyNumberFormat="1" applyFont="1" applyFill="1" applyBorder="1"/>
    <xf numFmtId="1" fontId="29" fillId="2" borderId="8" xfId="1" applyNumberFormat="1" applyFont="1" applyFill="1" applyBorder="1" applyAlignment="1" applyProtection="1"/>
    <xf numFmtId="170" fontId="29" fillId="2" borderId="39" xfId="1" applyNumberFormat="1" applyFont="1" applyFill="1" applyBorder="1" applyAlignment="1" applyProtection="1"/>
    <xf numFmtId="0" fontId="29" fillId="6" borderId="30" xfId="0" applyFont="1" applyFill="1" applyBorder="1"/>
    <xf numFmtId="0" fontId="29" fillId="6" borderId="15" xfId="0" applyFont="1" applyFill="1" applyBorder="1"/>
    <xf numFmtId="0" fontId="29" fillId="21" borderId="0" xfId="0" applyFont="1" applyFill="1"/>
    <xf numFmtId="170" fontId="29" fillId="11" borderId="0" xfId="1" applyNumberFormat="1" applyFont="1" applyFill="1" applyBorder="1" applyAlignment="1" applyProtection="1"/>
    <xf numFmtId="0" fontId="29" fillId="11" borderId="15" xfId="0" applyFont="1" applyFill="1" applyBorder="1"/>
    <xf numFmtId="0" fontId="29" fillId="2" borderId="28" xfId="0" applyFont="1" applyFill="1" applyBorder="1"/>
    <xf numFmtId="0" fontId="29" fillId="2" borderId="8" xfId="0" applyFont="1" applyFill="1" applyBorder="1"/>
    <xf numFmtId="43" fontId="29" fillId="2" borderId="8" xfId="1" applyFont="1" applyFill="1" applyBorder="1" applyAlignment="1" applyProtection="1"/>
    <xf numFmtId="0" fontId="29" fillId="2" borderId="35" xfId="0" applyFont="1" applyFill="1" applyBorder="1"/>
    <xf numFmtId="0" fontId="29" fillId="2" borderId="39" xfId="0" applyFont="1" applyFill="1" applyBorder="1"/>
    <xf numFmtId="0" fontId="29" fillId="6" borderId="28" xfId="0" applyFont="1" applyFill="1" applyBorder="1"/>
    <xf numFmtId="0" fontId="29" fillId="6" borderId="8" xfId="0" applyFont="1" applyFill="1" applyBorder="1"/>
    <xf numFmtId="0" fontId="29" fillId="17" borderId="39" xfId="0" applyFont="1" applyFill="1" applyBorder="1"/>
    <xf numFmtId="0" fontId="29" fillId="6" borderId="24" xfId="0" applyFont="1" applyFill="1" applyBorder="1"/>
    <xf numFmtId="0" fontId="29" fillId="6" borderId="0" xfId="0" applyFont="1" applyFill="1"/>
    <xf numFmtId="0" fontId="29" fillId="11" borderId="8" xfId="0" applyFont="1" applyFill="1" applyBorder="1"/>
    <xf numFmtId="0" fontId="29" fillId="11" borderId="0" xfId="0" applyFont="1" applyFill="1"/>
    <xf numFmtId="0" fontId="29" fillId="25" borderId="41" xfId="0" applyFont="1" applyFill="1" applyBorder="1"/>
    <xf numFmtId="0" fontId="29" fillId="25" borderId="42" xfId="0" applyFont="1" applyFill="1" applyBorder="1"/>
    <xf numFmtId="43" fontId="29" fillId="25" borderId="43" xfId="1" applyFont="1" applyFill="1" applyBorder="1" applyAlignment="1" applyProtection="1"/>
    <xf numFmtId="170" fontId="29" fillId="25" borderId="44" xfId="1" applyNumberFormat="1" applyFont="1" applyFill="1" applyBorder="1" applyAlignment="1" applyProtection="1"/>
    <xf numFmtId="0" fontId="29" fillId="25" borderId="44" xfId="0" applyFont="1" applyFill="1" applyBorder="1"/>
    <xf numFmtId="170" fontId="29" fillId="26" borderId="44" xfId="0" applyNumberFormat="1" applyFont="1" applyFill="1" applyBorder="1"/>
    <xf numFmtId="0" fontId="29" fillId="23" borderId="30" xfId="0" applyFont="1" applyFill="1" applyBorder="1"/>
    <xf numFmtId="0" fontId="29" fillId="23" borderId="15" xfId="0" applyFont="1" applyFill="1" applyBorder="1"/>
    <xf numFmtId="43" fontId="29" fillId="23" borderId="31" xfId="1" applyFont="1" applyFill="1" applyBorder="1" applyAlignment="1" applyProtection="1"/>
    <xf numFmtId="0" fontId="29" fillId="17" borderId="15" xfId="0" applyFont="1" applyFill="1" applyBorder="1"/>
    <xf numFmtId="0" fontId="29" fillId="17" borderId="35" xfId="0" applyFont="1" applyFill="1" applyBorder="1"/>
    <xf numFmtId="0" fontId="29" fillId="18" borderId="15" xfId="0" applyFont="1" applyFill="1" applyBorder="1"/>
    <xf numFmtId="0" fontId="29" fillId="18" borderId="35" xfId="0" applyFont="1" applyFill="1" applyBorder="1"/>
    <xf numFmtId="0" fontId="29" fillId="19" borderId="15" xfId="0" applyFont="1" applyFill="1" applyBorder="1"/>
    <xf numFmtId="0" fontId="29" fillId="19" borderId="35" xfId="0" applyFont="1" applyFill="1" applyBorder="1"/>
    <xf numFmtId="0" fontId="29" fillId="20" borderId="15" xfId="0" applyFont="1" applyFill="1" applyBorder="1"/>
    <xf numFmtId="0" fontId="29" fillId="20" borderId="35" xfId="0" applyFont="1" applyFill="1" applyBorder="1"/>
    <xf numFmtId="170" fontId="29" fillId="21" borderId="35" xfId="0" applyNumberFormat="1" applyFont="1" applyFill="1" applyBorder="1"/>
    <xf numFmtId="0" fontId="29" fillId="23" borderId="36" xfId="0" applyFont="1" applyFill="1" applyBorder="1"/>
    <xf numFmtId="0" fontId="29" fillId="23" borderId="1" xfId="0" applyFont="1" applyFill="1" applyBorder="1"/>
    <xf numFmtId="43" fontId="29" fillId="23" borderId="26" xfId="1" applyFont="1" applyFill="1" applyBorder="1" applyAlignment="1" applyProtection="1"/>
    <xf numFmtId="0" fontId="29" fillId="17" borderId="1" xfId="0" applyFont="1" applyFill="1" applyBorder="1"/>
    <xf numFmtId="0" fontId="29" fillId="18" borderId="1" xfId="0" applyFont="1" applyFill="1" applyBorder="1"/>
    <xf numFmtId="0" fontId="29" fillId="19" borderId="1" xfId="0" applyFont="1" applyFill="1" applyBorder="1"/>
    <xf numFmtId="0" fontId="29" fillId="20" borderId="1" xfId="0" applyFont="1" applyFill="1" applyBorder="1"/>
    <xf numFmtId="0" fontId="29" fillId="21" borderId="1" xfId="0" applyFont="1" applyFill="1" applyBorder="1"/>
    <xf numFmtId="0" fontId="29" fillId="20" borderId="0" xfId="0" applyFont="1" applyFill="1"/>
    <xf numFmtId="0" fontId="29" fillId="21" borderId="15" xfId="0" applyFont="1" applyFill="1" applyBorder="1"/>
    <xf numFmtId="43" fontId="29" fillId="11" borderId="0" xfId="1" applyFont="1" applyFill="1" applyBorder="1" applyAlignment="1" applyProtection="1"/>
    <xf numFmtId="0" fontId="29" fillId="10" borderId="47" xfId="0" applyFont="1" applyFill="1" applyBorder="1"/>
    <xf numFmtId="43" fontId="29" fillId="10" borderId="47" xfId="1" applyFont="1" applyFill="1" applyBorder="1" applyAlignment="1" applyProtection="1"/>
    <xf numFmtId="170" fontId="29" fillId="10" borderId="38" xfId="1" applyNumberFormat="1" applyFont="1" applyFill="1" applyBorder="1" applyAlignment="1" applyProtection="1"/>
    <xf numFmtId="0" fontId="33" fillId="10" borderId="47" xfId="0" applyFont="1" applyFill="1" applyBorder="1"/>
    <xf numFmtId="0" fontId="29" fillId="10" borderId="33" xfId="0" applyFont="1" applyFill="1" applyBorder="1"/>
    <xf numFmtId="43" fontId="29" fillId="10" borderId="33" xfId="1" applyFont="1" applyFill="1" applyBorder="1" applyAlignment="1" applyProtection="1"/>
    <xf numFmtId="170" fontId="29" fillId="10" borderId="48" xfId="1" applyNumberFormat="1" applyFont="1" applyFill="1" applyBorder="1" applyAlignment="1" applyProtection="1"/>
    <xf numFmtId="0" fontId="34" fillId="13" borderId="0" xfId="0" applyFont="1" applyFill="1"/>
    <xf numFmtId="43" fontId="34" fillId="13" borderId="0" xfId="1" applyFont="1" applyFill="1" applyBorder="1" applyAlignment="1" applyProtection="1"/>
    <xf numFmtId="170" fontId="50" fillId="13" borderId="38" xfId="1" quotePrefix="1" applyNumberFormat="1" applyFont="1" applyFill="1" applyBorder="1" applyAlignment="1" applyProtection="1"/>
    <xf numFmtId="170" fontId="50" fillId="13" borderId="35" xfId="1" quotePrefix="1" applyNumberFormat="1" applyFont="1" applyFill="1" applyBorder="1" applyAlignment="1" applyProtection="1"/>
    <xf numFmtId="170" fontId="50" fillId="13" borderId="0" xfId="1" applyNumberFormat="1" applyFont="1" applyFill="1" applyBorder="1" applyAlignment="1" applyProtection="1"/>
    <xf numFmtId="0" fontId="51" fillId="13" borderId="0" xfId="0" applyFont="1" applyFill="1"/>
    <xf numFmtId="170" fontId="50" fillId="13" borderId="35" xfId="0" applyNumberFormat="1" applyFont="1" applyFill="1" applyBorder="1"/>
    <xf numFmtId="0" fontId="34" fillId="13" borderId="33" xfId="0" applyFont="1" applyFill="1" applyBorder="1"/>
    <xf numFmtId="43" fontId="34" fillId="13" borderId="33" xfId="1" applyFont="1" applyFill="1" applyBorder="1" applyAlignment="1" applyProtection="1"/>
    <xf numFmtId="170" fontId="50" fillId="13" borderId="48" xfId="1" quotePrefix="1" applyNumberFormat="1" applyFont="1" applyFill="1" applyBorder="1" applyAlignment="1" applyProtection="1"/>
    <xf numFmtId="170" fontId="50" fillId="13" borderId="33" xfId="1" applyNumberFormat="1" applyFont="1" applyFill="1" applyBorder="1" applyAlignment="1" applyProtection="1"/>
    <xf numFmtId="170" fontId="50" fillId="13" borderId="48" xfId="0" applyNumberFormat="1" applyFont="1" applyFill="1" applyBorder="1"/>
    <xf numFmtId="0" fontId="34" fillId="22" borderId="24" xfId="0" applyFont="1" applyFill="1" applyBorder="1"/>
    <xf numFmtId="0" fontId="34" fillId="22" borderId="0" xfId="0" applyFont="1" applyFill="1"/>
    <xf numFmtId="43" fontId="34" fillId="22" borderId="0" xfId="1" applyFont="1" applyFill="1" applyBorder="1" applyAlignment="1" applyProtection="1"/>
    <xf numFmtId="170" fontId="50" fillId="22" borderId="35" xfId="1" quotePrefix="1" applyNumberFormat="1" applyFont="1" applyFill="1" applyBorder="1" applyAlignment="1" applyProtection="1"/>
    <xf numFmtId="170" fontId="50" fillId="22" borderId="0" xfId="1" applyNumberFormat="1" applyFont="1" applyFill="1" applyBorder="1" applyAlignment="1" applyProtection="1"/>
    <xf numFmtId="0" fontId="34" fillId="22" borderId="47" xfId="0" applyFont="1" applyFill="1" applyBorder="1"/>
    <xf numFmtId="170" fontId="50" fillId="22" borderId="38" xfId="0" applyNumberFormat="1" applyFont="1" applyFill="1" applyBorder="1"/>
    <xf numFmtId="170" fontId="51" fillId="22" borderId="35" xfId="1" applyNumberFormat="1" applyFont="1" applyFill="1" applyBorder="1" applyAlignment="1" applyProtection="1"/>
    <xf numFmtId="170" fontId="51" fillId="22" borderId="0" xfId="1" applyNumberFormat="1" applyFont="1" applyFill="1" applyBorder="1" applyAlignment="1" applyProtection="1"/>
    <xf numFmtId="170" fontId="51" fillId="22" borderId="24" xfId="1" applyNumberFormat="1" applyFont="1" applyFill="1" applyBorder="1" applyAlignment="1" applyProtection="1"/>
    <xf numFmtId="0" fontId="34" fillId="5" borderId="24" xfId="0" applyFont="1" applyFill="1" applyBorder="1"/>
    <xf numFmtId="0" fontId="34" fillId="5" borderId="0" xfId="0" applyFont="1" applyFill="1"/>
    <xf numFmtId="43" fontId="34" fillId="5" borderId="0" xfId="1" applyFont="1" applyFill="1" applyBorder="1" applyAlignment="1" applyProtection="1"/>
    <xf numFmtId="9" fontId="50" fillId="5" borderId="40" xfId="2" applyFont="1" applyFill="1" applyBorder="1" applyAlignment="1" applyProtection="1"/>
    <xf numFmtId="0" fontId="50" fillId="5" borderId="0" xfId="0" applyFont="1" applyFill="1"/>
    <xf numFmtId="9" fontId="50" fillId="22" borderId="40" xfId="0" applyNumberFormat="1" applyFont="1" applyFill="1" applyBorder="1" applyAlignment="1">
      <alignment horizontal="right"/>
    </xf>
    <xf numFmtId="0" fontId="51" fillId="5" borderId="24" xfId="0" applyFont="1" applyFill="1" applyBorder="1"/>
    <xf numFmtId="0" fontId="51" fillId="5" borderId="0" xfId="0" applyFont="1" applyFill="1"/>
    <xf numFmtId="0" fontId="35" fillId="5" borderId="24" xfId="0" applyFont="1" applyFill="1" applyBorder="1"/>
    <xf numFmtId="0" fontId="35" fillId="5" borderId="0" xfId="0" applyFont="1" applyFill="1"/>
    <xf numFmtId="165" fontId="35" fillId="5" borderId="0" xfId="0" applyNumberFormat="1" applyFont="1" applyFill="1" applyAlignment="1">
      <alignment horizontal="center"/>
    </xf>
    <xf numFmtId="165" fontId="35" fillId="5" borderId="35" xfId="0" applyNumberFormat="1" applyFont="1" applyFill="1" applyBorder="1" applyAlignment="1">
      <alignment horizontal="center"/>
    </xf>
    <xf numFmtId="165" fontId="35" fillId="22" borderId="32" xfId="0" applyNumberFormat="1" applyFont="1" applyFill="1" applyBorder="1" applyAlignment="1">
      <alignment horizontal="center"/>
    </xf>
    <xf numFmtId="165" fontId="35" fillId="22" borderId="33" xfId="0" applyNumberFormat="1" applyFont="1" applyFill="1" applyBorder="1" applyAlignment="1">
      <alignment horizontal="center"/>
    </xf>
    <xf numFmtId="165" fontId="35" fillId="22" borderId="48" xfId="0" applyNumberFormat="1" applyFont="1" applyFill="1" applyBorder="1" applyAlignment="1">
      <alignment horizontal="center"/>
    </xf>
    <xf numFmtId="0" fontId="40" fillId="3" borderId="41" xfId="0" applyFont="1" applyFill="1" applyBorder="1"/>
    <xf numFmtId="0" fontId="40" fillId="3" borderId="42" xfId="0" applyFont="1" applyFill="1" applyBorder="1"/>
    <xf numFmtId="170" fontId="40" fillId="3" borderId="44" xfId="0" applyNumberFormat="1" applyFont="1" applyFill="1" applyBorder="1"/>
    <xf numFmtId="170" fontId="40" fillId="3" borderId="42" xfId="0" applyNumberFormat="1" applyFont="1" applyFill="1" applyBorder="1"/>
    <xf numFmtId="170" fontId="29" fillId="6" borderId="27" xfId="1" applyNumberFormat="1" applyFont="1" applyFill="1" applyBorder="1" applyAlignment="1" applyProtection="1">
      <alignment horizontal="center"/>
    </xf>
    <xf numFmtId="170" fontId="29" fillId="0" borderId="3" xfId="1" applyNumberFormat="1" applyFont="1" applyBorder="1" applyAlignment="1" applyProtection="1">
      <alignment horizontal="center"/>
    </xf>
    <xf numFmtId="170" fontId="29" fillId="0" borderId="19" xfId="1" applyNumberFormat="1" applyFont="1" applyFill="1" applyBorder="1" applyAlignment="1" applyProtection="1">
      <alignment horizontal="center"/>
    </xf>
    <xf numFmtId="170" fontId="29" fillId="23" borderId="1" xfId="1" applyNumberFormat="1" applyFont="1" applyFill="1" applyBorder="1" applyAlignment="1" applyProtection="1">
      <alignment horizontal="center"/>
    </xf>
    <xf numFmtId="170" fontId="29" fillId="0" borderId="27" xfId="1" applyNumberFormat="1" applyFont="1" applyFill="1" applyBorder="1" applyAlignment="1" applyProtection="1">
      <alignment horizontal="center"/>
    </xf>
    <xf numFmtId="170" fontId="29" fillId="0" borderId="3" xfId="1" applyNumberFormat="1" applyFont="1" applyFill="1" applyBorder="1" applyAlignment="1" applyProtection="1">
      <alignment horizontal="center"/>
    </xf>
    <xf numFmtId="170" fontId="29" fillId="17" borderId="1" xfId="1" applyNumberFormat="1" applyFont="1" applyFill="1" applyBorder="1" applyAlignment="1" applyProtection="1">
      <alignment horizontal="center"/>
    </xf>
    <xf numFmtId="170" fontId="29" fillId="18" borderId="1" xfId="1" applyNumberFormat="1" applyFont="1" applyFill="1" applyBorder="1" applyAlignment="1" applyProtection="1">
      <alignment horizontal="center"/>
    </xf>
    <xf numFmtId="170" fontId="29" fillId="19" borderId="1" xfId="1" applyNumberFormat="1" applyFont="1" applyFill="1" applyBorder="1" applyAlignment="1" applyProtection="1">
      <alignment horizontal="center"/>
    </xf>
    <xf numFmtId="170" fontId="29" fillId="20" borderId="1" xfId="1" applyNumberFormat="1" applyFont="1" applyFill="1" applyBorder="1" applyAlignment="1" applyProtection="1">
      <alignment horizontal="center"/>
    </xf>
    <xf numFmtId="170" fontId="29" fillId="21" borderId="27" xfId="1" applyNumberFormat="1" applyFont="1" applyFill="1" applyBorder="1" applyAlignment="1" applyProtection="1">
      <alignment horizontal="center"/>
    </xf>
    <xf numFmtId="170" fontId="29" fillId="21" borderId="36" xfId="1" applyNumberFormat="1" applyFont="1" applyFill="1" applyBorder="1" applyAlignment="1" applyProtection="1">
      <alignment horizontal="center"/>
    </xf>
    <xf numFmtId="170" fontId="29" fillId="21" borderId="38" xfId="1" applyNumberFormat="1" applyFont="1" applyFill="1" applyBorder="1" applyProtection="1"/>
    <xf numFmtId="170" fontId="29" fillId="21" borderId="35" xfId="1" applyNumberFormat="1" applyFont="1" applyFill="1" applyBorder="1" applyProtection="1"/>
    <xf numFmtId="170" fontId="29" fillId="21" borderId="48" xfId="1" applyNumberFormat="1" applyFont="1" applyFill="1" applyBorder="1" applyProtection="1"/>
    <xf numFmtId="0" fontId="29" fillId="0" borderId="0" xfId="0" applyFont="1"/>
    <xf numFmtId="170" fontId="29" fillId="11" borderId="36" xfId="1" applyNumberFormat="1" applyFont="1" applyFill="1" applyBorder="1" applyAlignment="1" applyProtection="1">
      <alignment horizontal="center"/>
    </xf>
    <xf numFmtId="170" fontId="29" fillId="11" borderId="1" xfId="1" applyNumberFormat="1" applyFont="1" applyFill="1" applyBorder="1" applyAlignment="1" applyProtection="1">
      <alignment horizontal="center"/>
    </xf>
    <xf numFmtId="170" fontId="29" fillId="11" borderId="44" xfId="1" applyNumberFormat="1" applyFont="1" applyFill="1" applyBorder="1" applyAlignment="1" applyProtection="1">
      <alignment horizontal="center"/>
    </xf>
    <xf numFmtId="0" fontId="29" fillId="2" borderId="1" xfId="0" applyFont="1" applyFill="1" applyBorder="1" applyAlignment="1">
      <alignment horizontal="left"/>
    </xf>
    <xf numFmtId="170" fontId="29" fillId="2" borderId="36" xfId="1" applyNumberFormat="1" applyFont="1" applyFill="1" applyBorder="1" applyAlignment="1" applyProtection="1">
      <alignment horizontal="left"/>
    </xf>
    <xf numFmtId="170" fontId="29" fillId="2" borderId="1" xfId="1" applyNumberFormat="1" applyFont="1" applyFill="1" applyBorder="1" applyAlignment="1" applyProtection="1">
      <alignment horizontal="left"/>
    </xf>
    <xf numFmtId="170" fontId="29" fillId="2" borderId="26" xfId="1" applyNumberFormat="1" applyFont="1" applyFill="1" applyBorder="1" applyAlignment="1" applyProtection="1">
      <alignment horizontal="left"/>
    </xf>
    <xf numFmtId="170" fontId="29" fillId="11" borderId="3" xfId="1" applyNumberFormat="1" applyFont="1" applyFill="1" applyBorder="1" applyAlignment="1" applyProtection="1">
      <alignment horizontal="center"/>
    </xf>
    <xf numFmtId="170" fontId="29" fillId="11" borderId="4" xfId="1" applyNumberFormat="1" applyFont="1" applyFill="1" applyBorder="1" applyAlignment="1" applyProtection="1">
      <alignment horizontal="center"/>
    </xf>
    <xf numFmtId="170" fontId="29" fillId="11" borderId="27" xfId="1" applyNumberFormat="1" applyFont="1" applyFill="1" applyBorder="1" applyAlignment="1" applyProtection="1">
      <alignment horizontal="center"/>
    </xf>
    <xf numFmtId="0" fontId="29" fillId="2" borderId="1" xfId="0" applyFont="1" applyFill="1" applyBorder="1"/>
    <xf numFmtId="170" fontId="29" fillId="2" borderId="36" xfId="1" applyNumberFormat="1" applyFont="1" applyFill="1" applyBorder="1" applyAlignment="1" applyProtection="1">
      <alignment horizontal="center"/>
    </xf>
    <xf numFmtId="170" fontId="29" fillId="2" borderId="1" xfId="1" applyNumberFormat="1" applyFont="1" applyFill="1" applyBorder="1" applyAlignment="1" applyProtection="1">
      <alignment horizontal="center"/>
    </xf>
    <xf numFmtId="170" fontId="29" fillId="2" borderId="26" xfId="1" applyNumberFormat="1" applyFont="1" applyFill="1" applyBorder="1" applyAlignment="1" applyProtection="1">
      <alignment horizontal="center"/>
    </xf>
    <xf numFmtId="170" fontId="29" fillId="27" borderId="1" xfId="1" applyNumberFormat="1" applyFont="1" applyFill="1" applyBorder="1" applyAlignment="1" applyProtection="1">
      <alignment horizontal="center"/>
    </xf>
    <xf numFmtId="170" fontId="29" fillId="23" borderId="8" xfId="1" applyNumberFormat="1" applyFont="1" applyFill="1" applyBorder="1" applyAlignment="1" applyProtection="1">
      <alignment horizontal="center"/>
    </xf>
    <xf numFmtId="0" fontId="29" fillId="11" borderId="8" xfId="0" applyFont="1" applyFill="1" applyBorder="1" applyAlignment="1">
      <alignment horizontal="center"/>
    </xf>
    <xf numFmtId="170" fontId="29" fillId="11" borderId="28" xfId="1" applyNumberFormat="1" applyFont="1" applyFill="1" applyBorder="1" applyAlignment="1" applyProtection="1">
      <alignment horizontal="center"/>
    </xf>
    <xf numFmtId="170" fontId="29" fillId="11" borderId="12" xfId="1" applyNumberFormat="1" applyFont="1" applyFill="1" applyBorder="1" applyAlignment="1" applyProtection="1">
      <alignment horizontal="center"/>
    </xf>
    <xf numFmtId="170" fontId="29" fillId="11" borderId="8" xfId="1" applyNumberFormat="1" applyFont="1" applyFill="1" applyBorder="1" applyAlignment="1" applyProtection="1">
      <alignment horizontal="center"/>
    </xf>
    <xf numFmtId="170" fontId="29" fillId="11" borderId="29" xfId="1" applyNumberFormat="1" applyFont="1" applyFill="1" applyBorder="1" applyAlignment="1" applyProtection="1">
      <alignment horizontal="center"/>
    </xf>
    <xf numFmtId="0" fontId="29" fillId="13" borderId="41" xfId="0" applyFont="1" applyFill="1" applyBorder="1" applyAlignment="1">
      <alignment horizontal="left"/>
    </xf>
    <xf numFmtId="0" fontId="29" fillId="13" borderId="42" xfId="0" applyFont="1" applyFill="1" applyBorder="1" applyAlignment="1">
      <alignment horizontal="left"/>
    </xf>
    <xf numFmtId="170" fontId="29" fillId="23" borderId="41" xfId="1" applyNumberFormat="1" applyFont="1" applyFill="1" applyBorder="1" applyAlignment="1" applyProtection="1">
      <alignment horizontal="center"/>
    </xf>
    <xf numFmtId="170" fontId="29" fillId="23" borderId="44" xfId="1" applyNumberFormat="1" applyFont="1" applyFill="1" applyBorder="1" applyAlignment="1" applyProtection="1">
      <alignment horizontal="center"/>
    </xf>
    <xf numFmtId="170" fontId="29" fillId="17" borderId="41" xfId="1" applyNumberFormat="1" applyFont="1" applyFill="1" applyBorder="1" applyAlignment="1" applyProtection="1">
      <alignment horizontal="center"/>
    </xf>
    <xf numFmtId="170" fontId="29" fillId="17" borderId="44" xfId="1" applyNumberFormat="1" applyFont="1" applyFill="1" applyBorder="1" applyAlignment="1" applyProtection="1">
      <alignment horizontal="center"/>
    </xf>
    <xf numFmtId="170" fontId="29" fillId="18" borderId="41" xfId="1" applyNumberFormat="1" applyFont="1" applyFill="1" applyBorder="1" applyAlignment="1" applyProtection="1">
      <alignment horizontal="center"/>
    </xf>
    <xf numFmtId="170" fontId="29" fillId="18" borderId="44" xfId="1" applyNumberFormat="1" applyFont="1" applyFill="1" applyBorder="1" applyAlignment="1" applyProtection="1">
      <alignment horizontal="center"/>
    </xf>
    <xf numFmtId="170" fontId="29" fillId="19" borderId="41" xfId="1" applyNumberFormat="1" applyFont="1" applyFill="1" applyBorder="1" applyAlignment="1" applyProtection="1">
      <alignment horizontal="center"/>
    </xf>
    <xf numFmtId="170" fontId="29" fillId="19" borderId="44" xfId="1" applyNumberFormat="1" applyFont="1" applyFill="1" applyBorder="1" applyAlignment="1" applyProtection="1">
      <alignment horizontal="center"/>
    </xf>
    <xf numFmtId="170" fontId="29" fillId="20" borderId="41" xfId="1" applyNumberFormat="1" applyFont="1" applyFill="1" applyBorder="1" applyAlignment="1" applyProtection="1">
      <alignment horizontal="center"/>
    </xf>
    <xf numFmtId="170" fontId="29" fillId="20" borderId="44" xfId="1" applyNumberFormat="1" applyFont="1" applyFill="1" applyBorder="1" applyAlignment="1" applyProtection="1">
      <alignment horizontal="center"/>
    </xf>
    <xf numFmtId="170" fontId="29" fillId="13" borderId="41" xfId="1" applyNumberFormat="1" applyFont="1" applyFill="1" applyBorder="1" applyAlignment="1" applyProtection="1">
      <alignment horizontal="center"/>
    </xf>
    <xf numFmtId="170" fontId="29" fillId="13" borderId="43" xfId="1" applyNumberFormat="1" applyFont="1" applyFill="1" applyBorder="1" applyAlignment="1" applyProtection="1">
      <alignment horizontal="center"/>
    </xf>
    <xf numFmtId="0" fontId="29" fillId="10" borderId="49" xfId="0" applyFont="1" applyFill="1" applyBorder="1"/>
    <xf numFmtId="1" fontId="29" fillId="10" borderId="47" xfId="0" applyNumberFormat="1" applyFont="1" applyFill="1" applyBorder="1"/>
    <xf numFmtId="1" fontId="29" fillId="10" borderId="47" xfId="1" applyNumberFormat="1" applyFont="1" applyFill="1" applyBorder="1" applyAlignment="1" applyProtection="1"/>
    <xf numFmtId="1" fontId="29" fillId="10" borderId="50" xfId="0" applyNumberFormat="1" applyFont="1" applyFill="1" applyBorder="1"/>
    <xf numFmtId="0" fontId="52" fillId="10" borderId="32" xfId="0" applyFont="1" applyFill="1" applyBorder="1"/>
    <xf numFmtId="0" fontId="53" fillId="10" borderId="33" xfId="0" applyFont="1" applyFill="1" applyBorder="1"/>
    <xf numFmtId="1" fontId="29" fillId="10" borderId="33" xfId="0" applyNumberFormat="1" applyFont="1" applyFill="1" applyBorder="1"/>
    <xf numFmtId="1" fontId="29" fillId="10" borderId="33" xfId="1" applyNumberFormat="1" applyFont="1" applyFill="1" applyBorder="1" applyAlignment="1" applyProtection="1"/>
    <xf numFmtId="1" fontId="39" fillId="10" borderId="33" xfId="0" applyNumberFormat="1" applyFont="1" applyFill="1" applyBorder="1"/>
    <xf numFmtId="1" fontId="29" fillId="10" borderId="20" xfId="0" applyNumberFormat="1" applyFont="1" applyFill="1" applyBorder="1"/>
    <xf numFmtId="0" fontId="40" fillId="11" borderId="2" xfId="0" applyFont="1" applyFill="1" applyBorder="1" applyAlignment="1">
      <alignment horizontal="left"/>
    </xf>
    <xf numFmtId="0" fontId="40" fillId="11" borderId="0" xfId="0" applyFont="1" applyFill="1" applyAlignment="1">
      <alignment horizontal="left"/>
    </xf>
    <xf numFmtId="0" fontId="40" fillId="23" borderId="41" xfId="0" applyFont="1" applyFill="1" applyBorder="1" applyAlignment="1">
      <alignment horizontal="left"/>
    </xf>
    <xf numFmtId="0" fontId="40" fillId="23" borderId="42" xfId="0" applyFont="1" applyFill="1" applyBorder="1" applyAlignment="1">
      <alignment horizontal="left"/>
    </xf>
    <xf numFmtId="0" fontId="40" fillId="23" borderId="43" xfId="0" applyFont="1" applyFill="1" applyBorder="1" applyAlignment="1">
      <alignment horizontal="left"/>
    </xf>
    <xf numFmtId="0" fontId="40" fillId="17" borderId="41" xfId="0" applyFont="1" applyFill="1" applyBorder="1" applyAlignment="1">
      <alignment horizontal="left"/>
    </xf>
    <xf numFmtId="0" fontId="40" fillId="17" borderId="42" xfId="0" applyFont="1" applyFill="1" applyBorder="1" applyAlignment="1">
      <alignment horizontal="left"/>
    </xf>
    <xf numFmtId="0" fontId="40" fillId="17" borderId="43" xfId="0" applyFont="1" applyFill="1" applyBorder="1" applyAlignment="1">
      <alignment horizontal="left"/>
    </xf>
    <xf numFmtId="0" fontId="40" fillId="18" borderId="41" xfId="0" applyFont="1" applyFill="1" applyBorder="1" applyAlignment="1">
      <alignment horizontal="left"/>
    </xf>
    <xf numFmtId="0" fontId="40" fillId="18" borderId="42" xfId="0" applyFont="1" applyFill="1" applyBorder="1" applyAlignment="1">
      <alignment horizontal="left"/>
    </xf>
    <xf numFmtId="0" fontId="40" fillId="18" borderId="43" xfId="0" applyFont="1" applyFill="1" applyBorder="1" applyAlignment="1">
      <alignment horizontal="left"/>
    </xf>
    <xf numFmtId="0" fontId="40" fillId="19" borderId="41" xfId="0" applyFont="1" applyFill="1" applyBorder="1" applyAlignment="1">
      <alignment horizontal="left"/>
    </xf>
    <xf numFmtId="0" fontId="40" fillId="19" borderId="42" xfId="0" applyFont="1" applyFill="1" applyBorder="1" applyAlignment="1">
      <alignment horizontal="left"/>
    </xf>
    <xf numFmtId="0" fontId="40" fillId="19" borderId="43" xfId="0" applyFont="1" applyFill="1" applyBorder="1" applyAlignment="1">
      <alignment horizontal="left"/>
    </xf>
    <xf numFmtId="0" fontId="40" fillId="20" borderId="41" xfId="0" applyFont="1" applyFill="1" applyBorder="1" applyAlignment="1">
      <alignment horizontal="left"/>
    </xf>
    <xf numFmtId="0" fontId="40" fillId="20" borderId="42" xfId="0" applyFont="1" applyFill="1" applyBorder="1" applyAlignment="1">
      <alignment horizontal="left"/>
    </xf>
    <xf numFmtId="0" fontId="40" fillId="20" borderId="43" xfId="0" applyFont="1" applyFill="1" applyBorder="1" applyAlignment="1">
      <alignment horizontal="left"/>
    </xf>
    <xf numFmtId="0" fontId="40" fillId="21" borderId="41" xfId="0" applyFont="1" applyFill="1" applyBorder="1" applyAlignment="1">
      <alignment horizontal="left"/>
    </xf>
    <xf numFmtId="0" fontId="40" fillId="21" borderId="42" xfId="0" applyFont="1" applyFill="1" applyBorder="1" applyAlignment="1">
      <alignment horizontal="center"/>
    </xf>
    <xf numFmtId="0" fontId="40" fillId="21" borderId="42" xfId="0" applyFont="1" applyFill="1" applyBorder="1" applyAlignment="1">
      <alignment horizontal="left"/>
    </xf>
    <xf numFmtId="0" fontId="40" fillId="21" borderId="43" xfId="0" applyFont="1" applyFill="1" applyBorder="1" applyAlignment="1">
      <alignment horizontal="left"/>
    </xf>
    <xf numFmtId="0" fontId="29" fillId="2" borderId="4" xfId="0" applyFont="1" applyFill="1" applyBorder="1"/>
    <xf numFmtId="1" fontId="29" fillId="2" borderId="25" xfId="1" applyNumberFormat="1" applyFont="1" applyFill="1" applyBorder="1" applyAlignment="1" applyProtection="1"/>
    <xf numFmtId="1" fontId="29" fillId="2" borderId="6" xfId="0" applyNumberFormat="1" applyFont="1" applyFill="1" applyBorder="1"/>
    <xf numFmtId="1" fontId="29" fillId="2" borderId="13" xfId="0" applyNumberFormat="1" applyFont="1" applyFill="1" applyBorder="1"/>
    <xf numFmtId="1" fontId="29" fillId="2" borderId="15" xfId="0" applyNumberFormat="1" applyFont="1" applyFill="1" applyBorder="1"/>
    <xf numFmtId="1" fontId="29" fillId="24" borderId="15" xfId="0" applyNumberFormat="1" applyFont="1" applyFill="1" applyBorder="1"/>
    <xf numFmtId="0" fontId="29" fillId="24" borderId="6" xfId="0" applyFont="1" applyFill="1" applyBorder="1"/>
    <xf numFmtId="0" fontId="29" fillId="6" borderId="2" xfId="0" applyFont="1" applyFill="1" applyBorder="1"/>
    <xf numFmtId="0" fontId="29" fillId="6" borderId="9" xfId="0" applyFont="1" applyFill="1" applyBorder="1"/>
    <xf numFmtId="0" fontId="29" fillId="6" borderId="4" xfId="0" applyFont="1" applyFill="1" applyBorder="1"/>
    <xf numFmtId="0" fontId="29" fillId="6" borderId="1" xfId="0" applyFont="1" applyFill="1" applyBorder="1"/>
    <xf numFmtId="0" fontId="33" fillId="10" borderId="49" xfId="0" applyFont="1" applyFill="1" applyBorder="1"/>
    <xf numFmtId="0" fontId="33" fillId="10" borderId="32" xfId="0" applyFont="1" applyFill="1" applyBorder="1"/>
    <xf numFmtId="0" fontId="39" fillId="13" borderId="24" xfId="0" applyFont="1" applyFill="1" applyBorder="1"/>
    <xf numFmtId="0" fontId="50" fillId="13" borderId="32" xfId="0" applyFont="1" applyFill="1" applyBorder="1"/>
    <xf numFmtId="0" fontId="51" fillId="22" borderId="24" xfId="0" applyFont="1" applyFill="1" applyBorder="1"/>
    <xf numFmtId="0" fontId="50" fillId="5" borderId="2" xfId="0" applyFont="1" applyFill="1" applyBorder="1"/>
    <xf numFmtId="0" fontId="51" fillId="22" borderId="2" xfId="0" applyFont="1" applyFill="1" applyBorder="1"/>
    <xf numFmtId="0" fontId="35" fillId="5" borderId="2" xfId="0" applyFont="1" applyFill="1" applyBorder="1"/>
    <xf numFmtId="0" fontId="37" fillId="3" borderId="41" xfId="0" applyFont="1" applyFill="1" applyBorder="1"/>
    <xf numFmtId="0" fontId="37" fillId="3" borderId="42" xfId="0" applyFont="1" applyFill="1" applyBorder="1"/>
    <xf numFmtId="170" fontId="25" fillId="0" borderId="0" xfId="1" applyNumberFormat="1" applyFont="1" applyFill="1" applyBorder="1"/>
    <xf numFmtId="170" fontId="29" fillId="0" borderId="0" xfId="0" applyNumberFormat="1" applyFont="1" applyProtection="1">
      <protection locked="0"/>
    </xf>
    <xf numFmtId="164" fontId="47" fillId="5" borderId="51" xfId="0" applyNumberFormat="1" applyFont="1" applyFill="1" applyBorder="1" applyAlignment="1" applyProtection="1">
      <alignment horizontal="center"/>
      <protection locked="0"/>
    </xf>
    <xf numFmtId="164" fontId="47" fillId="5" borderId="27" xfId="0" applyNumberFormat="1" applyFont="1" applyFill="1" applyBorder="1" applyAlignment="1" applyProtection="1">
      <alignment horizontal="center"/>
      <protection locked="0"/>
    </xf>
    <xf numFmtId="0" fontId="47" fillId="5" borderId="52" xfId="0" applyFont="1" applyFill="1" applyBorder="1" applyProtection="1">
      <protection locked="0"/>
    </xf>
    <xf numFmtId="0" fontId="47" fillId="5" borderId="19" xfId="0" applyFont="1" applyFill="1" applyBorder="1" applyProtection="1">
      <protection locked="0"/>
    </xf>
    <xf numFmtId="0" fontId="2" fillId="2" borderId="24" xfId="0" applyFont="1" applyFill="1" applyBorder="1" applyAlignment="1">
      <alignment horizontal="center"/>
    </xf>
    <xf numFmtId="0" fontId="2" fillId="2" borderId="0" xfId="0" applyFont="1" applyFill="1" applyAlignment="1">
      <alignment horizontal="center"/>
    </xf>
    <xf numFmtId="0" fontId="2" fillId="2" borderId="25" xfId="0" applyFont="1" applyFill="1" applyBorder="1" applyAlignment="1">
      <alignment horizontal="center"/>
    </xf>
    <xf numFmtId="165" fontId="0" fillId="0" borderId="0" xfId="0" applyNumberFormat="1" applyAlignment="1" applyProtection="1">
      <alignment horizontal="left"/>
      <protection locked="0"/>
    </xf>
    <xf numFmtId="0" fontId="0" fillId="0" borderId="0" xfId="0" quotePrefix="1" applyProtection="1">
      <protection locked="0"/>
    </xf>
    <xf numFmtId="10" fontId="3" fillId="11" borderId="29" xfId="0" applyNumberFormat="1" applyFont="1" applyFill="1" applyBorder="1" applyAlignment="1" applyProtection="1">
      <alignment horizontal="center"/>
      <protection locked="0"/>
    </xf>
    <xf numFmtId="0" fontId="2" fillId="2" borderId="23" xfId="0" applyFont="1" applyFill="1" applyBorder="1" applyAlignment="1" applyProtection="1">
      <alignment horizontal="left"/>
      <protection locked="0"/>
    </xf>
    <xf numFmtId="2" fontId="0" fillId="0" borderId="0" xfId="0" applyNumberFormat="1" applyAlignment="1" applyProtection="1">
      <alignment horizontal="left"/>
      <protection locked="0"/>
    </xf>
    <xf numFmtId="2" fontId="3" fillId="0" borderId="0" xfId="0" applyNumberFormat="1" applyFont="1" applyAlignment="1" applyProtection="1">
      <alignment horizontal="left"/>
      <protection locked="0"/>
    </xf>
    <xf numFmtId="0" fontId="0" fillId="12" borderId="24" xfId="0" applyFill="1" applyBorder="1" applyProtection="1">
      <protection locked="0"/>
    </xf>
    <xf numFmtId="0" fontId="0" fillId="12" borderId="25" xfId="0" applyFill="1" applyBorder="1" applyProtection="1">
      <protection locked="0"/>
    </xf>
    <xf numFmtId="0" fontId="2" fillId="2" borderId="24" xfId="0" applyFont="1" applyFill="1" applyBorder="1" applyAlignment="1" applyProtection="1">
      <alignment horizontal="justify"/>
      <protection locked="0"/>
    </xf>
    <xf numFmtId="0" fontId="2" fillId="2" borderId="0" xfId="0" applyFont="1" applyFill="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41" xfId="0" applyFont="1" applyFill="1" applyBorder="1" applyProtection="1">
      <protection locked="0"/>
    </xf>
    <xf numFmtId="0" fontId="2" fillId="2" borderId="42" xfId="0" applyFont="1" applyFill="1" applyBorder="1" applyProtection="1">
      <protection locked="0"/>
    </xf>
    <xf numFmtId="4" fontId="54" fillId="16" borderId="10" xfId="0" applyNumberFormat="1" applyFont="1" applyFill="1" applyBorder="1" applyAlignment="1" applyProtection="1">
      <alignment horizontal="center" wrapText="1"/>
      <protection locked="0"/>
    </xf>
    <xf numFmtId="0" fontId="55" fillId="2" borderId="53" xfId="0" applyFont="1" applyFill="1" applyBorder="1" applyAlignment="1" applyProtection="1">
      <alignment horizontal="center"/>
      <protection locked="0"/>
    </xf>
    <xf numFmtId="172" fontId="56" fillId="27" borderId="3" xfId="0" applyNumberFormat="1" applyFont="1" applyFill="1" applyBorder="1" applyAlignment="1">
      <alignment horizontal="center"/>
    </xf>
    <xf numFmtId="167" fontId="56" fillId="11" borderId="1" xfId="0" applyNumberFormat="1" applyFont="1" applyFill="1" applyBorder="1" applyAlignment="1">
      <alignment horizontal="center"/>
    </xf>
    <xf numFmtId="10" fontId="56" fillId="11" borderId="1" xfId="0" applyNumberFormat="1" applyFont="1" applyFill="1" applyBorder="1" applyAlignment="1">
      <alignment horizontal="center"/>
    </xf>
    <xf numFmtId="167" fontId="56" fillId="11" borderId="7" xfId="0" applyNumberFormat="1" applyFont="1" applyFill="1" applyBorder="1" applyAlignment="1">
      <alignment horizontal="center"/>
    </xf>
    <xf numFmtId="0" fontId="54" fillId="2" borderId="1" xfId="0" applyFont="1" applyFill="1" applyBorder="1" applyAlignment="1">
      <alignment horizontal="left"/>
    </xf>
    <xf numFmtId="0" fontId="54" fillId="2" borderId="7" xfId="0" applyFont="1" applyFill="1" applyBorder="1" applyAlignment="1">
      <alignment horizontal="left"/>
    </xf>
    <xf numFmtId="167" fontId="56" fillId="2" borderId="8" xfId="0" applyNumberFormat="1" applyFont="1" applyFill="1" applyBorder="1" applyAlignment="1">
      <alignment horizontal="center"/>
    </xf>
    <xf numFmtId="4" fontId="56" fillId="2" borderId="1" xfId="0" applyNumberFormat="1" applyFont="1" applyFill="1" applyBorder="1" applyAlignment="1">
      <alignment horizontal="center"/>
    </xf>
    <xf numFmtId="6" fontId="56" fillId="2" borderId="1" xfId="0" applyNumberFormat="1" applyFont="1" applyFill="1" applyBorder="1" applyAlignment="1">
      <alignment horizontal="center"/>
    </xf>
    <xf numFmtId="165" fontId="56" fillId="2" borderId="7" xfId="0" applyNumberFormat="1" applyFont="1" applyFill="1" applyBorder="1" applyAlignment="1">
      <alignment horizontal="center"/>
    </xf>
    <xf numFmtId="4" fontId="56" fillId="6" borderId="16" xfId="0" applyNumberFormat="1" applyFont="1" applyFill="1" applyBorder="1" applyAlignment="1">
      <alignment horizontal="center"/>
    </xf>
    <xf numFmtId="167" fontId="56" fillId="28" borderId="3" xfId="0" applyNumberFormat="1" applyFont="1" applyFill="1" applyBorder="1" applyAlignment="1">
      <alignment horizontal="center"/>
    </xf>
    <xf numFmtId="0" fontId="54" fillId="28" borderId="10" xfId="0" applyFont="1" applyFill="1" applyBorder="1" applyAlignment="1" applyProtection="1">
      <alignment horizontal="center" wrapText="1"/>
      <protection locked="0"/>
    </xf>
    <xf numFmtId="10" fontId="56" fillId="28" borderId="3" xfId="0" applyNumberFormat="1" applyFont="1" applyFill="1" applyBorder="1" applyAlignment="1">
      <alignment horizontal="center"/>
    </xf>
    <xf numFmtId="167" fontId="56" fillId="28" borderId="4" xfId="0" applyNumberFormat="1" applyFont="1" applyFill="1" applyBorder="1" applyAlignment="1">
      <alignment horizontal="center"/>
    </xf>
    <xf numFmtId="6" fontId="56" fillId="28" borderId="7" xfId="0" applyNumberFormat="1" applyFont="1" applyFill="1" applyBorder="1" applyAlignment="1">
      <alignment horizontal="center"/>
    </xf>
    <xf numFmtId="165" fontId="56" fillId="28" borderId="3" xfId="0" applyNumberFormat="1" applyFont="1" applyFill="1" applyBorder="1" applyAlignment="1">
      <alignment horizontal="center"/>
    </xf>
    <xf numFmtId="6" fontId="56" fillId="28" borderId="5" xfId="0" applyNumberFormat="1" applyFont="1" applyFill="1" applyBorder="1" applyAlignment="1">
      <alignment horizontal="center"/>
    </xf>
    <xf numFmtId="6" fontId="56" fillId="28" borderId="11" xfId="0" applyNumberFormat="1" applyFont="1" applyFill="1" applyBorder="1" applyAlignment="1">
      <alignment horizontal="center"/>
    </xf>
    <xf numFmtId="165" fontId="16" fillId="28" borderId="10" xfId="0" applyNumberFormat="1" applyFont="1" applyFill="1" applyBorder="1" applyAlignment="1">
      <alignment horizontal="center"/>
    </xf>
    <xf numFmtId="165" fontId="16" fillId="28" borderId="5" xfId="0" applyNumberFormat="1" applyFont="1" applyFill="1" applyBorder="1" applyAlignment="1">
      <alignment horizontal="center"/>
    </xf>
    <xf numFmtId="165" fontId="16" fillId="28" borderId="7" xfId="0" applyNumberFormat="1" applyFont="1" applyFill="1" applyBorder="1" applyAlignment="1">
      <alignment horizontal="center"/>
    </xf>
    <xf numFmtId="0" fontId="57" fillId="2" borderId="53" xfId="0" applyFont="1" applyFill="1" applyBorder="1" applyAlignment="1" applyProtection="1">
      <alignment horizontal="center"/>
      <protection locked="0"/>
    </xf>
    <xf numFmtId="6" fontId="56" fillId="3" borderId="3" xfId="0" applyNumberFormat="1" applyFont="1" applyFill="1" applyBorder="1" applyAlignment="1">
      <alignment horizontal="center"/>
    </xf>
    <xf numFmtId="6" fontId="56" fillId="3" borderId="7" xfId="0" applyNumberFormat="1" applyFont="1" applyFill="1" applyBorder="1" applyAlignment="1">
      <alignment horizontal="center"/>
    </xf>
    <xf numFmtId="6" fontId="54" fillId="3" borderId="3" xfId="0" applyNumberFormat="1" applyFont="1" applyFill="1" applyBorder="1" applyAlignment="1">
      <alignment horizontal="center"/>
    </xf>
    <xf numFmtId="4" fontId="56" fillId="0" borderId="16" xfId="0" applyNumberFormat="1" applyFont="1" applyBorder="1" applyAlignment="1">
      <alignment horizontal="center"/>
    </xf>
    <xf numFmtId="165" fontId="56" fillId="28" borderId="12" xfId="0" applyNumberFormat="1" applyFont="1" applyFill="1" applyBorder="1" applyAlignment="1">
      <alignment horizontal="center"/>
    </xf>
    <xf numFmtId="0" fontId="2" fillId="12" borderId="24" xfId="0" applyFont="1" applyFill="1" applyBorder="1" applyAlignment="1">
      <alignment horizontal="center"/>
    </xf>
    <xf numFmtId="0" fontId="2" fillId="2" borderId="54" xfId="0" applyFont="1" applyFill="1" applyBorder="1" applyAlignment="1">
      <alignment horizontal="left"/>
    </xf>
    <xf numFmtId="0" fontId="2" fillId="2" borderId="29" xfId="0" applyFont="1" applyFill="1" applyBorder="1" applyAlignment="1">
      <alignment horizontal="left"/>
    </xf>
    <xf numFmtId="2" fontId="3" fillId="0" borderId="25" xfId="0" applyNumberFormat="1" applyFont="1" applyBorder="1" applyAlignment="1">
      <alignment horizontal="left"/>
    </xf>
    <xf numFmtId="165" fontId="16" fillId="28" borderId="3" xfId="0" applyNumberFormat="1" applyFont="1" applyFill="1" applyBorder="1" applyAlignment="1">
      <alignment horizontal="center"/>
    </xf>
    <xf numFmtId="0" fontId="2" fillId="2" borderId="3" xfId="0" applyFont="1" applyFill="1" applyBorder="1" applyAlignment="1" applyProtection="1">
      <alignment horizontal="center"/>
      <protection locked="0"/>
    </xf>
    <xf numFmtId="3" fontId="0" fillId="0" borderId="3" xfId="0" applyNumberFormat="1" applyBorder="1" applyAlignment="1" applyProtection="1">
      <alignment horizontal="center"/>
      <protection locked="0"/>
    </xf>
    <xf numFmtId="0" fontId="2" fillId="6" borderId="55" xfId="0" applyFont="1" applyFill="1" applyBorder="1" applyAlignment="1" applyProtection="1">
      <alignment horizontal="center"/>
      <protection locked="0"/>
    </xf>
    <xf numFmtId="165" fontId="2" fillId="3" borderId="14" xfId="0" applyNumberFormat="1" applyFont="1" applyFill="1" applyBorder="1" applyAlignment="1" applyProtection="1">
      <alignment horizontal="center"/>
      <protection locked="0"/>
    </xf>
    <xf numFmtId="0" fontId="17" fillId="28" borderId="5" xfId="0" applyFont="1" applyFill="1" applyBorder="1"/>
    <xf numFmtId="0" fontId="47" fillId="16" borderId="28" xfId="0" applyFont="1" applyFill="1" applyBorder="1" applyAlignment="1" applyProtection="1">
      <alignment horizontal="left" wrapText="1"/>
      <protection locked="0"/>
    </xf>
    <xf numFmtId="165" fontId="0" fillId="12" borderId="35" xfId="0" applyNumberFormat="1" applyFill="1" applyBorder="1" applyAlignment="1" applyProtection="1">
      <alignment horizontal="center"/>
      <protection locked="0"/>
    </xf>
    <xf numFmtId="165" fontId="47" fillId="16" borderId="35" xfId="0" applyNumberFormat="1" applyFont="1" applyFill="1" applyBorder="1" applyAlignment="1" applyProtection="1">
      <alignment horizontal="center"/>
      <protection locked="0"/>
    </xf>
    <xf numFmtId="10" fontId="3" fillId="11" borderId="34" xfId="0" applyNumberFormat="1" applyFont="1" applyFill="1" applyBorder="1" applyAlignment="1" applyProtection="1">
      <alignment horizontal="center"/>
      <protection locked="0"/>
    </xf>
    <xf numFmtId="0" fontId="2" fillId="2" borderId="37" xfId="0" applyFont="1" applyFill="1" applyBorder="1" applyAlignment="1" applyProtection="1">
      <alignment horizontal="left"/>
      <protection locked="0"/>
    </xf>
    <xf numFmtId="165" fontId="47" fillId="16" borderId="48" xfId="0" applyNumberFormat="1" applyFont="1" applyFill="1" applyBorder="1" applyAlignment="1" applyProtection="1">
      <alignment horizontal="center"/>
      <protection locked="0"/>
    </xf>
    <xf numFmtId="0" fontId="2" fillId="2" borderId="34" xfId="0" applyFont="1" applyFill="1" applyBorder="1" applyAlignment="1">
      <alignment horizontal="left"/>
    </xf>
    <xf numFmtId="165" fontId="3" fillId="12" borderId="35" xfId="0" applyNumberFormat="1" applyFont="1" applyFill="1" applyBorder="1" applyAlignment="1">
      <alignment horizontal="center"/>
    </xf>
    <xf numFmtId="167" fontId="3" fillId="11" borderId="39" xfId="0" applyNumberFormat="1" applyFont="1" applyFill="1" applyBorder="1" applyAlignment="1">
      <alignment horizontal="center"/>
    </xf>
    <xf numFmtId="165" fontId="16" fillId="5" borderId="10" xfId="0" applyNumberFormat="1" applyFont="1" applyFill="1" applyBorder="1" applyAlignment="1" applyProtection="1">
      <alignment horizontal="center"/>
      <protection locked="0"/>
    </xf>
    <xf numFmtId="165" fontId="16" fillId="5" borderId="3" xfId="0" applyNumberFormat="1" applyFont="1" applyFill="1" applyBorder="1" applyAlignment="1">
      <alignment horizontal="center"/>
    </xf>
    <xf numFmtId="0" fontId="16" fillId="5" borderId="15" xfId="0" applyFont="1" applyFill="1" applyBorder="1" applyAlignment="1" applyProtection="1">
      <alignment horizontal="left"/>
      <protection locked="0"/>
    </xf>
    <xf numFmtId="0" fontId="16" fillId="5" borderId="0" xfId="0" applyFont="1" applyFill="1" applyAlignment="1" applyProtection="1">
      <alignment horizontal="left"/>
      <protection locked="0"/>
    </xf>
    <xf numFmtId="4" fontId="0" fillId="5" borderId="5" xfId="0" applyNumberFormat="1" applyFill="1" applyBorder="1" applyAlignment="1" applyProtection="1">
      <alignment horizontal="left"/>
      <protection locked="0"/>
    </xf>
    <xf numFmtId="0" fontId="2" fillId="3" borderId="7" xfId="0" applyFont="1" applyFill="1" applyBorder="1" applyAlignment="1" applyProtection="1">
      <alignment horizontal="center"/>
      <protection locked="0"/>
    </xf>
    <xf numFmtId="43" fontId="42" fillId="11" borderId="26" xfId="1" applyFont="1" applyFill="1" applyBorder="1" applyAlignment="1" applyProtection="1">
      <alignment horizontal="center"/>
    </xf>
    <xf numFmtId="43" fontId="2" fillId="2" borderId="29" xfId="1" applyFont="1" applyFill="1" applyBorder="1" applyAlignment="1" applyProtection="1">
      <alignment horizontal="left"/>
    </xf>
    <xf numFmtId="167" fontId="0" fillId="11" borderId="39" xfId="0" applyNumberFormat="1" applyFill="1" applyBorder="1" applyAlignment="1" applyProtection="1">
      <alignment horizontal="center"/>
      <protection locked="0"/>
    </xf>
    <xf numFmtId="0" fontId="2" fillId="2" borderId="34" xfId="0" applyFont="1" applyFill="1" applyBorder="1" applyAlignment="1" applyProtection="1">
      <alignment horizontal="left"/>
      <protection locked="0"/>
    </xf>
    <xf numFmtId="0" fontId="58" fillId="0" borderId="0" xfId="0" applyFont="1"/>
    <xf numFmtId="6" fontId="0" fillId="6" borderId="3" xfId="0" applyNumberFormat="1" applyFill="1" applyBorder="1"/>
    <xf numFmtId="6" fontId="0" fillId="0" borderId="3" xfId="0" applyNumberFormat="1" applyBorder="1"/>
    <xf numFmtId="6" fontId="3" fillId="6" borderId="3" xfId="0" applyNumberFormat="1" applyFont="1" applyFill="1" applyBorder="1"/>
    <xf numFmtId="6" fontId="0" fillId="6" borderId="12" xfId="0" applyNumberFormat="1" applyFill="1" applyBorder="1"/>
    <xf numFmtId="6" fontId="0" fillId="0" borderId="12" xfId="0" applyNumberFormat="1" applyBorder="1"/>
    <xf numFmtId="6" fontId="0" fillId="14" borderId="1" xfId="0" applyNumberFormat="1" applyFill="1" applyBorder="1"/>
    <xf numFmtId="6" fontId="0" fillId="14" borderId="7" xfId="0" applyNumberFormat="1" applyFill="1" applyBorder="1"/>
    <xf numFmtId="6" fontId="0" fillId="6" borderId="10" xfId="0" applyNumberFormat="1" applyFill="1" applyBorder="1"/>
    <xf numFmtId="6" fontId="0" fillId="6" borderId="16" xfId="0" applyNumberFormat="1" applyFill="1" applyBorder="1"/>
    <xf numFmtId="6" fontId="0" fillId="8" borderId="10" xfId="0" applyNumberFormat="1" applyFill="1" applyBorder="1"/>
    <xf numFmtId="170" fontId="25" fillId="13" borderId="4" xfId="1" applyNumberFormat="1" applyFont="1" applyFill="1" applyBorder="1" applyProtection="1"/>
    <xf numFmtId="167" fontId="0" fillId="2" borderId="0" xfId="0" applyNumberFormat="1" applyFill="1"/>
    <xf numFmtId="6" fontId="19" fillId="3" borderId="4" xfId="0" applyNumberFormat="1" applyFont="1" applyFill="1" applyBorder="1"/>
    <xf numFmtId="167" fontId="19" fillId="3" borderId="1" xfId="0" applyNumberFormat="1" applyFont="1" applyFill="1" applyBorder="1"/>
    <xf numFmtId="167" fontId="19" fillId="3" borderId="7" xfId="0" applyNumberFormat="1" applyFont="1" applyFill="1" applyBorder="1"/>
    <xf numFmtId="167" fontId="0" fillId="2" borderId="15" xfId="0" applyNumberFormat="1" applyFill="1" applyBorder="1"/>
    <xf numFmtId="6" fontId="5" fillId="2" borderId="15" xfId="0" applyNumberFormat="1" applyFont="1" applyFill="1" applyBorder="1"/>
    <xf numFmtId="167" fontId="2" fillId="2" borderId="15" xfId="0" applyNumberFormat="1" applyFont="1" applyFill="1" applyBorder="1"/>
    <xf numFmtId="167" fontId="6" fillId="2" borderId="5" xfId="0" applyNumberFormat="1" applyFont="1" applyFill="1" applyBorder="1"/>
    <xf numFmtId="170" fontId="0" fillId="0" borderId="0" xfId="0" applyNumberFormat="1" applyProtection="1">
      <protection locked="0"/>
    </xf>
    <xf numFmtId="164" fontId="2" fillId="5" borderId="3" xfId="0" applyNumberFormat="1" applyFont="1" applyFill="1" applyBorder="1" applyAlignment="1" applyProtection="1">
      <alignment horizontal="right"/>
      <protection locked="0"/>
    </xf>
    <xf numFmtId="164" fontId="2" fillId="22" borderId="10" xfId="0" applyNumberFormat="1" applyFont="1" applyFill="1" applyBorder="1" applyAlignment="1" applyProtection="1">
      <alignment horizontal="right"/>
      <protection locked="0"/>
    </xf>
    <xf numFmtId="164" fontId="2" fillId="5" borderId="0" xfId="0" applyNumberFormat="1" applyFont="1" applyFill="1" applyAlignment="1" applyProtection="1">
      <alignment horizontal="right"/>
      <protection locked="0"/>
    </xf>
    <xf numFmtId="165" fontId="0" fillId="12" borderId="0" xfId="0" applyNumberFormat="1" applyFill="1" applyAlignment="1">
      <alignment horizontal="center"/>
    </xf>
    <xf numFmtId="0" fontId="2" fillId="5" borderId="25" xfId="0" applyFont="1" applyFill="1" applyBorder="1" applyProtection="1">
      <protection locked="0"/>
    </xf>
    <xf numFmtId="0" fontId="2" fillId="16" borderId="50" xfId="0" applyFont="1" applyFill="1" applyBorder="1" applyAlignment="1" applyProtection="1">
      <alignment horizontal="center"/>
      <protection locked="0"/>
    </xf>
    <xf numFmtId="43" fontId="3" fillId="0" borderId="0" xfId="1" applyFont="1" applyFill="1" applyBorder="1" applyAlignment="1" applyProtection="1">
      <alignment horizontal="left"/>
    </xf>
    <xf numFmtId="165" fontId="59" fillId="0" borderId="0" xfId="0" applyNumberFormat="1" applyFont="1" applyAlignment="1" applyProtection="1">
      <alignment horizontal="left"/>
      <protection locked="0"/>
    </xf>
    <xf numFmtId="170" fontId="3" fillId="27" borderId="0" xfId="1" applyNumberFormat="1" applyFont="1" applyFill="1" applyBorder="1" applyAlignment="1" applyProtection="1">
      <alignment horizontal="left"/>
    </xf>
    <xf numFmtId="170" fontId="3" fillId="28" borderId="38" xfId="1" applyNumberFormat="1" applyFont="1" applyFill="1" applyBorder="1" applyAlignment="1" applyProtection="1">
      <alignment horizontal="left"/>
    </xf>
    <xf numFmtId="170" fontId="3" fillId="28" borderId="35" xfId="1" applyNumberFormat="1" applyFont="1" applyFill="1" applyBorder="1" applyAlignment="1" applyProtection="1">
      <alignment horizontal="left"/>
    </xf>
    <xf numFmtId="170" fontId="3" fillId="28" borderId="48" xfId="1" applyNumberFormat="1" applyFont="1" applyFill="1" applyBorder="1" applyAlignment="1" applyProtection="1">
      <alignment horizontal="left"/>
    </xf>
    <xf numFmtId="170" fontId="3" fillId="27" borderId="38" xfId="1" applyNumberFormat="1" applyFont="1" applyFill="1" applyBorder="1" applyAlignment="1" applyProtection="1">
      <alignment horizontal="left"/>
    </xf>
    <xf numFmtId="170" fontId="3" fillId="27" borderId="35" xfId="1" applyNumberFormat="1" applyFont="1" applyFill="1" applyBorder="1" applyAlignment="1" applyProtection="1">
      <alignment horizontal="left"/>
    </xf>
    <xf numFmtId="170" fontId="3" fillId="27" borderId="48" xfId="1" applyNumberFormat="1" applyFont="1" applyFill="1" applyBorder="1" applyAlignment="1" applyProtection="1">
      <alignment horizontal="left"/>
    </xf>
    <xf numFmtId="170" fontId="3" fillId="27" borderId="50" xfId="1" applyNumberFormat="1" applyFont="1" applyFill="1" applyBorder="1" applyAlignment="1" applyProtection="1">
      <alignment horizontal="left"/>
    </xf>
    <xf numFmtId="170" fontId="3" fillId="27" borderId="25" xfId="1" applyNumberFormat="1" applyFont="1" applyFill="1" applyBorder="1" applyAlignment="1" applyProtection="1">
      <alignment horizontal="left"/>
    </xf>
    <xf numFmtId="170" fontId="3" fillId="27" borderId="20" xfId="1" applyNumberFormat="1" applyFont="1" applyFill="1" applyBorder="1" applyAlignment="1" applyProtection="1">
      <alignment horizontal="left"/>
    </xf>
    <xf numFmtId="0" fontId="55" fillId="2" borderId="44" xfId="0" applyFont="1" applyFill="1" applyBorder="1" applyAlignment="1" applyProtection="1">
      <alignment horizontal="center"/>
      <protection locked="0"/>
    </xf>
    <xf numFmtId="0" fontId="60" fillId="16" borderId="46" xfId="0" applyFont="1" applyFill="1" applyBorder="1" applyAlignment="1">
      <alignment horizontal="center" wrapText="1"/>
    </xf>
    <xf numFmtId="0" fontId="47" fillId="16" borderId="49" xfId="0" applyFont="1" applyFill="1" applyBorder="1" applyAlignment="1" applyProtection="1">
      <alignment horizontal="left" wrapText="1"/>
      <protection locked="0"/>
    </xf>
    <xf numFmtId="0" fontId="47" fillId="16" borderId="49" xfId="0" applyFont="1" applyFill="1" applyBorder="1" applyAlignment="1">
      <alignment horizontal="left" wrapText="1"/>
    </xf>
    <xf numFmtId="0" fontId="55" fillId="2" borderId="38" xfId="0" applyFont="1" applyFill="1" applyBorder="1" applyAlignment="1" applyProtection="1">
      <alignment horizontal="center"/>
      <protection locked="0"/>
    </xf>
    <xf numFmtId="0" fontId="60" fillId="16" borderId="44" xfId="0" applyFont="1" applyFill="1" applyBorder="1" applyAlignment="1" applyProtection="1">
      <alignment horizontal="center" wrapText="1"/>
      <protection locked="0"/>
    </xf>
    <xf numFmtId="43" fontId="3" fillId="11" borderId="0" xfId="1" applyFont="1" applyFill="1" applyBorder="1" applyAlignment="1" applyProtection="1">
      <alignment horizontal="center"/>
    </xf>
    <xf numFmtId="43" fontId="2" fillId="2" borderId="47" xfId="1" applyFont="1" applyFill="1" applyBorder="1" applyAlignment="1" applyProtection="1">
      <alignment horizontal="left"/>
    </xf>
    <xf numFmtId="170" fontId="3" fillId="0" borderId="0" xfId="1" applyNumberFormat="1" applyFont="1" applyFill="1" applyBorder="1" applyAlignment="1" applyProtection="1">
      <alignment horizontal="left"/>
    </xf>
    <xf numFmtId="172" fontId="56" fillId="27" borderId="3" xfId="0" applyNumberFormat="1" applyFont="1" applyFill="1" applyBorder="1"/>
    <xf numFmtId="171" fontId="56" fillId="27" borderId="3" xfId="0" applyNumberFormat="1" applyFont="1" applyFill="1" applyBorder="1" applyAlignment="1">
      <alignment horizontal="center"/>
    </xf>
    <xf numFmtId="171" fontId="56" fillId="11" borderId="1" xfId="0" applyNumberFormat="1" applyFont="1" applyFill="1" applyBorder="1" applyAlignment="1">
      <alignment horizontal="center"/>
    </xf>
    <xf numFmtId="171" fontId="54" fillId="2" borderId="1" xfId="0" applyNumberFormat="1" applyFont="1" applyFill="1" applyBorder="1" applyAlignment="1">
      <alignment horizontal="left"/>
    </xf>
    <xf numFmtId="172" fontId="56" fillId="11" borderId="1" xfId="0" applyNumberFormat="1" applyFont="1" applyFill="1" applyBorder="1" applyAlignment="1">
      <alignment horizontal="center"/>
    </xf>
    <xf numFmtId="172" fontId="54" fillId="2" borderId="1" xfId="0" applyNumberFormat="1" applyFont="1" applyFill="1" applyBorder="1" applyAlignment="1">
      <alignment horizontal="left"/>
    </xf>
    <xf numFmtId="171" fontId="56" fillId="2" borderId="1" xfId="0" applyNumberFormat="1" applyFont="1" applyFill="1" applyBorder="1" applyAlignment="1">
      <alignment horizontal="center"/>
    </xf>
    <xf numFmtId="172" fontId="56" fillId="2" borderId="1" xfId="0" applyNumberFormat="1" applyFont="1" applyFill="1" applyBorder="1" applyAlignment="1">
      <alignment horizontal="center"/>
    </xf>
    <xf numFmtId="172" fontId="56" fillId="0" borderId="16" xfId="0" applyNumberFormat="1" applyFont="1" applyBorder="1" applyAlignment="1">
      <alignment horizontal="center"/>
    </xf>
    <xf numFmtId="165" fontId="47" fillId="16" borderId="32" xfId="0" applyNumberFormat="1" applyFont="1" applyFill="1" applyBorder="1" applyAlignment="1">
      <alignment horizontal="center"/>
    </xf>
    <xf numFmtId="165" fontId="47" fillId="16" borderId="24" xfId="0" applyNumberFormat="1" applyFont="1" applyFill="1" applyBorder="1" applyAlignment="1">
      <alignment horizontal="center"/>
    </xf>
    <xf numFmtId="165" fontId="47" fillId="16" borderId="49" xfId="0" applyNumberFormat="1" applyFont="1" applyFill="1" applyBorder="1" applyAlignment="1">
      <alignment horizontal="center"/>
    </xf>
    <xf numFmtId="164" fontId="47" fillId="22" borderId="24" xfId="0" applyNumberFormat="1" applyFont="1" applyFill="1" applyBorder="1" applyAlignment="1">
      <alignment horizontal="center"/>
    </xf>
    <xf numFmtId="164" fontId="47" fillId="5" borderId="24" xfId="0" applyNumberFormat="1" applyFont="1" applyFill="1" applyBorder="1" applyAlignment="1">
      <alignment horizontal="center"/>
    </xf>
    <xf numFmtId="164" fontId="47" fillId="5" borderId="24" xfId="0" applyNumberFormat="1" applyFont="1" applyFill="1" applyBorder="1" applyAlignment="1" applyProtection="1">
      <alignment horizontal="center"/>
      <protection locked="0"/>
    </xf>
    <xf numFmtId="165" fontId="47" fillId="16" borderId="38" xfId="0" applyNumberFormat="1" applyFont="1" applyFill="1" applyBorder="1" applyAlignment="1" applyProtection="1">
      <alignment horizontal="center"/>
      <protection locked="0"/>
    </xf>
    <xf numFmtId="0" fontId="44" fillId="0" borderId="0" xfId="0" applyFont="1"/>
    <xf numFmtId="0" fontId="45" fillId="0" borderId="0" xfId="0" applyFont="1" applyAlignment="1">
      <alignment vertical="center" wrapText="1"/>
    </xf>
    <xf numFmtId="0" fontId="45" fillId="0" borderId="0" xfId="0" applyFont="1"/>
    <xf numFmtId="0" fontId="46" fillId="0" borderId="0" xfId="0" applyFont="1"/>
    <xf numFmtId="0" fontId="2" fillId="2" borderId="1" xfId="0" applyFont="1" applyFill="1" applyBorder="1" applyAlignment="1" applyProtection="1">
      <alignment horizontal="left" wrapText="1"/>
      <protection locked="0"/>
    </xf>
    <xf numFmtId="165" fontId="3" fillId="0" borderId="25" xfId="0" applyNumberFormat="1" applyFont="1" applyBorder="1" applyAlignment="1" applyProtection="1">
      <alignment horizontal="center"/>
      <protection locked="0"/>
    </xf>
    <xf numFmtId="165" fontId="63" fillId="9" borderId="0" xfId="0" applyNumberFormat="1" applyFont="1" applyFill="1" applyAlignment="1" applyProtection="1">
      <alignment horizontal="center"/>
      <protection locked="0"/>
    </xf>
    <xf numFmtId="165" fontId="63" fillId="0" borderId="0" xfId="0" applyNumberFormat="1" applyFont="1" applyAlignment="1">
      <alignment horizontal="center"/>
    </xf>
    <xf numFmtId="165" fontId="63" fillId="9" borderId="0" xfId="0" applyNumberFormat="1" applyFont="1" applyFill="1" applyAlignment="1">
      <alignment horizontal="center"/>
    </xf>
    <xf numFmtId="0" fontId="63" fillId="0" borderId="0" xfId="0" applyFont="1" applyProtection="1">
      <protection locked="0"/>
    </xf>
    <xf numFmtId="0" fontId="63" fillId="9" borderId="0" xfId="0" applyFont="1" applyFill="1"/>
    <xf numFmtId="0" fontId="63" fillId="0" borderId="0" xfId="0" applyFont="1"/>
    <xf numFmtId="0" fontId="1" fillId="0" borderId="0" xfId="0" applyFont="1"/>
    <xf numFmtId="0" fontId="2" fillId="3" borderId="6" xfId="0" applyFont="1" applyFill="1" applyBorder="1" applyAlignment="1" applyProtection="1">
      <alignment horizontal="center" wrapText="1"/>
      <protection locked="0"/>
    </xf>
    <xf numFmtId="4" fontId="2" fillId="5" borderId="7" xfId="0" applyNumberFormat="1" applyFont="1" applyFill="1" applyBorder="1" applyAlignment="1" applyProtection="1">
      <alignment horizontal="left" wrapText="1"/>
      <protection locked="0"/>
    </xf>
    <xf numFmtId="4" fontId="2" fillId="5" borderId="7" xfId="0" applyNumberFormat="1" applyFont="1" applyFill="1" applyBorder="1" applyAlignment="1" applyProtection="1">
      <alignment horizontal="left"/>
      <protection locked="0"/>
    </xf>
    <xf numFmtId="43" fontId="40" fillId="3" borderId="44" xfId="0" applyNumberFormat="1" applyFont="1" applyFill="1" applyBorder="1"/>
    <xf numFmtId="0" fontId="1" fillId="0" borderId="0" xfId="0" applyFont="1" applyProtection="1">
      <protection locked="0"/>
    </xf>
    <xf numFmtId="0" fontId="2" fillId="16" borderId="3" xfId="0" applyFont="1" applyFill="1" applyBorder="1" applyAlignment="1" applyProtection="1">
      <alignment horizontal="center"/>
      <protection locked="0"/>
    </xf>
    <xf numFmtId="165" fontId="2" fillId="16" borderId="14" xfId="0" applyNumberFormat="1" applyFont="1" applyFill="1" applyBorder="1" applyAlignment="1">
      <alignment horizontal="center"/>
    </xf>
    <xf numFmtId="0" fontId="2" fillId="16" borderId="3" xfId="0" applyFont="1" applyFill="1" applyBorder="1" applyAlignment="1" applyProtection="1">
      <alignment horizontal="center" wrapText="1"/>
      <protection locked="0"/>
    </xf>
    <xf numFmtId="165" fontId="2" fillId="16" borderId="14" xfId="0" applyNumberFormat="1" applyFont="1" applyFill="1" applyBorder="1" applyAlignment="1" applyProtection="1">
      <alignment horizontal="center"/>
      <protection locked="0"/>
    </xf>
    <xf numFmtId="0" fontId="2" fillId="17" borderId="10" xfId="0" applyFont="1" applyFill="1" applyBorder="1" applyAlignment="1" applyProtection="1">
      <alignment horizontal="center" wrapText="1"/>
      <protection locked="0"/>
    </xf>
    <xf numFmtId="167" fontId="0" fillId="17" borderId="3" xfId="0" applyNumberFormat="1" applyFill="1" applyBorder="1" applyAlignment="1" applyProtection="1">
      <alignment horizontal="center"/>
      <protection locked="0"/>
    </xf>
    <xf numFmtId="168" fontId="3" fillId="17" borderId="3" xfId="0" applyNumberFormat="1" applyFont="1" applyFill="1" applyBorder="1" applyAlignment="1" applyProtection="1">
      <alignment horizontal="center"/>
      <protection locked="0"/>
    </xf>
    <xf numFmtId="168" fontId="3" fillId="17" borderId="12" xfId="0" applyNumberFormat="1" applyFont="1" applyFill="1" applyBorder="1" applyAlignment="1" applyProtection="1">
      <alignment horizontal="center"/>
      <protection locked="0"/>
    </xf>
    <xf numFmtId="167" fontId="1" fillId="17" borderId="3" xfId="0" applyNumberFormat="1" applyFont="1" applyFill="1" applyBorder="1" applyAlignment="1" applyProtection="1">
      <alignment horizontal="center"/>
      <protection locked="0"/>
    </xf>
    <xf numFmtId="168" fontId="1" fillId="17" borderId="3" xfId="0" applyNumberFormat="1" applyFont="1" applyFill="1" applyBorder="1" applyAlignment="1" applyProtection="1">
      <alignment horizontal="center"/>
      <protection locked="0"/>
    </xf>
    <xf numFmtId="167" fontId="3" fillId="17" borderId="3" xfId="0" applyNumberFormat="1" applyFont="1" applyFill="1" applyBorder="1" applyAlignment="1" applyProtection="1">
      <alignment horizontal="center"/>
      <protection locked="0"/>
    </xf>
    <xf numFmtId="167" fontId="56" fillId="29" borderId="3" xfId="0" applyNumberFormat="1" applyFont="1" applyFill="1" applyBorder="1" applyAlignment="1">
      <alignment horizontal="center"/>
    </xf>
    <xf numFmtId="10" fontId="56" fillId="29" borderId="3" xfId="0" applyNumberFormat="1" applyFont="1" applyFill="1" applyBorder="1" applyAlignment="1">
      <alignment horizontal="center"/>
    </xf>
    <xf numFmtId="6" fontId="56" fillId="29" borderId="7" xfId="0" applyNumberFormat="1" applyFont="1" applyFill="1" applyBorder="1" applyAlignment="1">
      <alignment horizontal="center"/>
    </xf>
    <xf numFmtId="165" fontId="56" fillId="29" borderId="3" xfId="0" applyNumberFormat="1" applyFont="1" applyFill="1" applyBorder="1" applyAlignment="1">
      <alignment horizontal="center"/>
    </xf>
    <xf numFmtId="0" fontId="29" fillId="6" borderId="1" xfId="0" applyFont="1" applyFill="1" applyBorder="1" applyAlignment="1">
      <alignment horizontal="left"/>
    </xf>
    <xf numFmtId="170" fontId="29" fillId="11" borderId="35" xfId="0" applyNumberFormat="1" applyFont="1" applyFill="1" applyBorder="1"/>
    <xf numFmtId="0" fontId="29" fillId="6" borderId="13" xfId="0" applyFont="1" applyFill="1" applyBorder="1"/>
    <xf numFmtId="0" fontId="29" fillId="6" borderId="3" xfId="0" applyFont="1" applyFill="1" applyBorder="1"/>
    <xf numFmtId="0" fontId="29" fillId="6" borderId="19" xfId="0" applyFont="1" applyFill="1" applyBorder="1"/>
    <xf numFmtId="0" fontId="29" fillId="6" borderId="52" xfId="0" applyFont="1" applyFill="1" applyBorder="1"/>
    <xf numFmtId="0" fontId="29" fillId="23" borderId="28" xfId="0" applyFont="1" applyFill="1" applyBorder="1"/>
    <xf numFmtId="0" fontId="29" fillId="23" borderId="8" xfId="0" applyFont="1" applyFill="1" applyBorder="1"/>
    <xf numFmtId="43" fontId="29" fillId="23" borderId="29" xfId="1" applyFont="1" applyFill="1" applyBorder="1" applyAlignment="1" applyProtection="1"/>
    <xf numFmtId="1" fontId="29" fillId="11" borderId="24" xfId="0" applyNumberFormat="1" applyFont="1" applyFill="1" applyBorder="1"/>
    <xf numFmtId="0" fontId="29" fillId="9" borderId="0" xfId="0" applyFont="1" applyFill="1"/>
    <xf numFmtId="0" fontId="29" fillId="9" borderId="8" xfId="0" applyFont="1" applyFill="1" applyBorder="1"/>
    <xf numFmtId="0" fontId="29" fillId="11" borderId="1" xfId="0" applyFont="1" applyFill="1" applyBorder="1" applyAlignment="1">
      <alignment horizontal="left"/>
    </xf>
    <xf numFmtId="0" fontId="29" fillId="11" borderId="15" xfId="0" applyFont="1" applyFill="1" applyBorder="1" applyAlignment="1">
      <alignment horizontal="left"/>
    </xf>
    <xf numFmtId="0" fontId="64" fillId="19" borderId="3" xfId="0" applyFont="1" applyFill="1" applyBorder="1" applyAlignment="1">
      <alignment horizontal="right"/>
    </xf>
    <xf numFmtId="0" fontId="29" fillId="23" borderId="3" xfId="0" applyFont="1" applyFill="1" applyBorder="1" applyAlignment="1">
      <alignment horizontal="right"/>
    </xf>
    <xf numFmtId="0" fontId="29" fillId="17" borderId="3" xfId="0" applyFont="1" applyFill="1" applyBorder="1" applyAlignment="1">
      <alignment horizontal="right"/>
    </xf>
    <xf numFmtId="0" fontId="29" fillId="18" borderId="3" xfId="0" applyFont="1" applyFill="1" applyBorder="1" applyAlignment="1">
      <alignment horizontal="right"/>
    </xf>
    <xf numFmtId="0" fontId="29" fillId="20" borderId="3" xfId="0" applyFont="1" applyFill="1" applyBorder="1" applyAlignment="1">
      <alignment horizontal="right"/>
    </xf>
    <xf numFmtId="170" fontId="29" fillId="21" borderId="3" xfId="0" applyNumberFormat="1" applyFont="1" applyFill="1" applyBorder="1" applyAlignment="1">
      <alignment horizontal="left"/>
    </xf>
    <xf numFmtId="14" fontId="11" fillId="11" borderId="11" xfId="0" applyNumberFormat="1" applyFont="1" applyFill="1" applyBorder="1"/>
    <xf numFmtId="14" fontId="11" fillId="11" borderId="5" xfId="0" applyNumberFormat="1" applyFont="1" applyFill="1" applyBorder="1"/>
    <xf numFmtId="0" fontId="1" fillId="6" borderId="3" xfId="0" applyFont="1" applyFill="1" applyBorder="1" applyAlignment="1" applyProtection="1">
      <alignment horizontal="center"/>
      <protection locked="0"/>
    </xf>
    <xf numFmtId="0" fontId="29" fillId="11" borderId="1" xfId="0" applyFont="1" applyFill="1" applyBorder="1" applyAlignment="1">
      <alignment horizontal="center"/>
    </xf>
    <xf numFmtId="0" fontId="65" fillId="0" borderId="0" xfId="0" applyFont="1" applyAlignment="1">
      <alignment horizontal="left" wrapText="1"/>
    </xf>
    <xf numFmtId="0" fontId="45" fillId="0" borderId="41" xfId="0" applyFont="1" applyBorder="1" applyAlignment="1">
      <alignment vertical="center" wrapText="1"/>
    </xf>
    <xf numFmtId="0" fontId="45" fillId="0" borderId="43" xfId="0" applyFont="1" applyBorder="1" applyAlignment="1">
      <alignment vertical="center" wrapText="1"/>
    </xf>
    <xf numFmtId="0" fontId="0" fillId="0" borderId="24" xfId="0" applyBorder="1"/>
    <xf numFmtId="9" fontId="0" fillId="0" borderId="25" xfId="2" applyFont="1" applyBorder="1"/>
    <xf numFmtId="9" fontId="1" fillId="0" borderId="25" xfId="2" applyFont="1" applyBorder="1"/>
    <xf numFmtId="0" fontId="0" fillId="0" borderId="32" xfId="0" applyBorder="1"/>
    <xf numFmtId="9" fontId="0" fillId="0" borderId="20" xfId="2" applyFont="1" applyBorder="1"/>
    <xf numFmtId="0" fontId="45" fillId="0" borderId="49" xfId="0" applyFont="1" applyBorder="1" applyAlignment="1">
      <alignment vertical="center" wrapText="1"/>
    </xf>
    <xf numFmtId="0" fontId="45" fillId="0" borderId="50" xfId="0" applyFont="1" applyBorder="1" applyAlignment="1">
      <alignment vertical="center" wrapText="1"/>
    </xf>
    <xf numFmtId="0" fontId="45" fillId="0" borderId="24" xfId="0" applyFont="1" applyBorder="1" applyAlignment="1">
      <alignment vertical="center" wrapText="1"/>
    </xf>
    <xf numFmtId="0" fontId="45" fillId="0" borderId="25" xfId="0" applyFont="1" applyBorder="1" applyAlignment="1">
      <alignment vertical="center" wrapText="1"/>
    </xf>
    <xf numFmtId="0" fontId="45" fillId="0" borderId="32" xfId="0" applyFont="1" applyBorder="1" applyAlignment="1">
      <alignment vertical="center" wrapText="1"/>
    </xf>
    <xf numFmtId="0" fontId="45" fillId="0" borderId="20" xfId="0" applyFont="1" applyBorder="1" applyAlignment="1">
      <alignment vertical="center" wrapText="1"/>
    </xf>
    <xf numFmtId="170" fontId="29" fillId="10" borderId="47" xfId="1" applyNumberFormat="1" applyFont="1" applyFill="1" applyBorder="1" applyAlignment="1" applyProtection="1"/>
    <xf numFmtId="170" fontId="29" fillId="10" borderId="33" xfId="1" applyNumberFormat="1" applyFont="1" applyFill="1" applyBorder="1" applyAlignment="1" applyProtection="1"/>
    <xf numFmtId="170" fontId="50" fillId="13" borderId="0" xfId="1" quotePrefix="1" applyNumberFormat="1" applyFont="1" applyFill="1" applyBorder="1" applyAlignment="1" applyProtection="1"/>
    <xf numFmtId="170" fontId="50" fillId="13" borderId="33" xfId="1" quotePrefix="1" applyNumberFormat="1" applyFont="1" applyFill="1" applyBorder="1" applyAlignment="1" applyProtection="1"/>
    <xf numFmtId="170" fontId="50" fillId="22" borderId="24" xfId="1" quotePrefix="1" applyNumberFormat="1" applyFont="1" applyFill="1" applyBorder="1" applyAlignment="1" applyProtection="1"/>
    <xf numFmtId="9" fontId="50" fillId="5" borderId="24" xfId="2" applyFont="1" applyFill="1" applyBorder="1" applyAlignment="1" applyProtection="1"/>
    <xf numFmtId="170" fontId="49" fillId="5" borderId="24" xfId="1" applyNumberFormat="1" applyFont="1" applyFill="1" applyBorder="1" applyAlignment="1" applyProtection="1">
      <alignment horizontal="center"/>
    </xf>
    <xf numFmtId="165" fontId="35" fillId="5" borderId="24" xfId="0" applyNumberFormat="1" applyFont="1" applyFill="1" applyBorder="1" applyAlignment="1">
      <alignment horizontal="center"/>
    </xf>
    <xf numFmtId="0" fontId="38" fillId="13" borderId="61" xfId="0" applyFont="1" applyFill="1" applyBorder="1" applyAlignment="1" applyProtection="1">
      <alignment horizontal="center" wrapText="1"/>
      <protection locked="0"/>
    </xf>
    <xf numFmtId="10" fontId="38" fillId="2" borderId="7" xfId="0" applyNumberFormat="1" applyFont="1" applyFill="1" applyBorder="1" applyAlignment="1" applyProtection="1">
      <alignment horizontal="center"/>
      <protection locked="0"/>
    </xf>
    <xf numFmtId="170" fontId="29" fillId="20" borderId="7" xfId="1" applyNumberFormat="1" applyFont="1" applyFill="1" applyBorder="1" applyAlignment="1" applyProtection="1">
      <alignment horizontal="center"/>
    </xf>
    <xf numFmtId="170" fontId="29" fillId="11" borderId="7" xfId="1" applyNumberFormat="1" applyFont="1" applyFill="1" applyBorder="1" applyAlignment="1" applyProtection="1">
      <alignment horizontal="center"/>
    </xf>
    <xf numFmtId="170" fontId="29" fillId="2" borderId="7" xfId="1" applyNumberFormat="1" applyFont="1" applyFill="1" applyBorder="1" applyAlignment="1" applyProtection="1">
      <alignment horizontal="left"/>
    </xf>
    <xf numFmtId="170" fontId="29" fillId="2" borderId="7" xfId="1" applyNumberFormat="1" applyFont="1" applyFill="1" applyBorder="1" applyAlignment="1" applyProtection="1">
      <alignment horizontal="center"/>
    </xf>
    <xf numFmtId="170" fontId="29" fillId="11" borderId="14" xfId="1" applyNumberFormat="1" applyFont="1" applyFill="1" applyBorder="1" applyAlignment="1" applyProtection="1">
      <alignment horizontal="center"/>
    </xf>
    <xf numFmtId="170" fontId="29" fillId="21" borderId="7" xfId="1" applyNumberFormat="1" applyFont="1" applyFill="1" applyBorder="1" applyAlignment="1" applyProtection="1">
      <alignment horizontal="center"/>
    </xf>
    <xf numFmtId="170" fontId="29" fillId="11" borderId="55" xfId="1" applyNumberFormat="1" applyFont="1" applyFill="1" applyBorder="1" applyAlignment="1" applyProtection="1">
      <alignment horizontal="center"/>
    </xf>
    <xf numFmtId="10" fontId="38" fillId="2" borderId="3" xfId="0" applyNumberFormat="1" applyFont="1" applyFill="1" applyBorder="1" applyAlignment="1" applyProtection="1">
      <alignment horizontal="center"/>
      <protection locked="0"/>
    </xf>
    <xf numFmtId="170" fontId="29" fillId="20" borderId="3" xfId="1" applyNumberFormat="1" applyFont="1" applyFill="1" applyBorder="1" applyAlignment="1" applyProtection="1">
      <alignment horizontal="center"/>
    </xf>
    <xf numFmtId="170" fontId="29" fillId="2" borderId="3" xfId="1" applyNumberFormat="1" applyFont="1" applyFill="1" applyBorder="1" applyAlignment="1" applyProtection="1">
      <alignment horizontal="left"/>
    </xf>
    <xf numFmtId="170" fontId="29" fillId="11" borderId="3" xfId="1" applyNumberFormat="1" applyFont="1" applyFill="1" applyBorder="1" applyAlignment="1" applyProtection="1"/>
    <xf numFmtId="1" fontId="29" fillId="2" borderId="3" xfId="0" applyNumberFormat="1" applyFont="1" applyFill="1" applyBorder="1"/>
    <xf numFmtId="0" fontId="29" fillId="2" borderId="3" xfId="0" applyFont="1" applyFill="1" applyBorder="1"/>
    <xf numFmtId="0" fontId="50" fillId="22" borderId="0" xfId="0" applyFont="1" applyFill="1"/>
    <xf numFmtId="170" fontId="40" fillId="3" borderId="3" xfId="0" applyNumberFormat="1" applyFont="1" applyFill="1" applyBorder="1"/>
    <xf numFmtId="0" fontId="29" fillId="20" borderId="4" xfId="0" applyFont="1" applyFill="1" applyBorder="1" applyAlignment="1">
      <alignment horizontal="right"/>
    </xf>
    <xf numFmtId="0" fontId="29" fillId="9" borderId="41" xfId="0" applyFont="1" applyFill="1" applyBorder="1"/>
    <xf numFmtId="0" fontId="29" fillId="9" borderId="42" xfId="0" applyFont="1" applyFill="1" applyBorder="1"/>
    <xf numFmtId="0" fontId="29" fillId="9" borderId="43" xfId="0" applyFont="1" applyFill="1" applyBorder="1"/>
    <xf numFmtId="0" fontId="29" fillId="25" borderId="47" xfId="0" applyFont="1" applyFill="1" applyBorder="1"/>
    <xf numFmtId="0" fontId="29" fillId="20" borderId="36" xfId="0" applyFont="1" applyFill="1" applyBorder="1"/>
    <xf numFmtId="170" fontId="50" fillId="13" borderId="12" xfId="1" quotePrefix="1" applyNumberFormat="1" applyFont="1" applyFill="1" applyBorder="1" applyAlignment="1" applyProtection="1"/>
    <xf numFmtId="170" fontId="50" fillId="13" borderId="10" xfId="1" quotePrefix="1" applyNumberFormat="1" applyFont="1" applyFill="1" applyBorder="1" applyAlignment="1" applyProtection="1"/>
    <xf numFmtId="170" fontId="50" fillId="22" borderId="3" xfId="1" quotePrefix="1" applyNumberFormat="1" applyFont="1" applyFill="1" applyBorder="1" applyAlignment="1" applyProtection="1"/>
    <xf numFmtId="9" fontId="50" fillId="22" borderId="3" xfId="2" quotePrefix="1" applyFont="1" applyFill="1" applyBorder="1" applyAlignment="1" applyProtection="1"/>
    <xf numFmtId="0" fontId="67" fillId="30" borderId="0" xfId="0" applyFont="1" applyFill="1" applyAlignment="1">
      <alignment horizontal="center" vertical="center" wrapText="1"/>
    </xf>
    <xf numFmtId="0" fontId="16" fillId="5" borderId="22" xfId="0" applyFont="1" applyFill="1" applyBorder="1" applyAlignment="1" applyProtection="1">
      <alignment horizontal="left"/>
      <protection locked="0"/>
    </xf>
    <xf numFmtId="0" fontId="20" fillId="5" borderId="60" xfId="0" applyFont="1" applyFill="1" applyBorder="1" applyAlignment="1" applyProtection="1">
      <alignment horizontal="center" wrapText="1"/>
      <protection locked="0"/>
    </xf>
    <xf numFmtId="0" fontId="20" fillId="5" borderId="61" xfId="0" applyFont="1" applyFill="1" applyBorder="1" applyAlignment="1" applyProtection="1">
      <alignment horizontal="center" wrapText="1"/>
      <protection locked="0"/>
    </xf>
    <xf numFmtId="0" fontId="20" fillId="5" borderId="2" xfId="0" applyFont="1" applyFill="1" applyBorder="1" applyAlignment="1" applyProtection="1">
      <alignment horizontal="center" wrapText="1"/>
      <protection locked="0"/>
    </xf>
    <xf numFmtId="0" fontId="20" fillId="5" borderId="6" xfId="0" applyFont="1" applyFill="1" applyBorder="1" applyAlignment="1" applyProtection="1">
      <alignment horizontal="center" wrapText="1"/>
      <protection locked="0"/>
    </xf>
    <xf numFmtId="0" fontId="20" fillId="5" borderId="13" xfId="0" applyFont="1" applyFill="1" applyBorder="1" applyAlignment="1" applyProtection="1">
      <alignment horizontal="center" wrapText="1"/>
      <protection locked="0"/>
    </xf>
    <xf numFmtId="0" fontId="20" fillId="5" borderId="5" xfId="0" applyFont="1" applyFill="1" applyBorder="1" applyAlignment="1" applyProtection="1">
      <alignment horizontal="center" wrapText="1"/>
      <protection locked="0"/>
    </xf>
    <xf numFmtId="0" fontId="2" fillId="6" borderId="58" xfId="0" applyFont="1" applyFill="1" applyBorder="1" applyAlignment="1" applyProtection="1">
      <alignment horizontal="left"/>
      <protection locked="0"/>
    </xf>
    <xf numFmtId="0" fontId="2" fillId="6" borderId="45" xfId="0" applyFont="1" applyFill="1" applyBorder="1" applyAlignment="1" applyProtection="1">
      <alignment horizontal="left"/>
      <protection locked="0"/>
    </xf>
    <xf numFmtId="0" fontId="2" fillId="6" borderId="8" xfId="0" applyFont="1" applyFill="1" applyBorder="1" applyAlignment="1" applyProtection="1">
      <alignment horizontal="left"/>
      <protection locked="0"/>
    </xf>
    <xf numFmtId="4" fontId="0" fillId="6" borderId="8" xfId="0" applyNumberFormat="1" applyFill="1" applyBorder="1" applyAlignment="1" applyProtection="1">
      <alignment horizontal="left"/>
      <protection locked="0"/>
    </xf>
    <xf numFmtId="0" fontId="0" fillId="6" borderId="9" xfId="0" applyFill="1" applyBorder="1" applyAlignment="1" applyProtection="1">
      <alignment horizontal="left"/>
      <protection locked="0"/>
    </xf>
    <xf numFmtId="0" fontId="0" fillId="6" borderId="8" xfId="0"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0" fillId="6" borderId="1" xfId="0" applyFill="1" applyBorder="1" applyAlignment="1" applyProtection="1">
      <alignment horizontal="left"/>
      <protection locked="0"/>
    </xf>
    <xf numFmtId="0" fontId="3" fillId="6" borderId="8" xfId="0" applyFont="1" applyFill="1" applyBorder="1" applyAlignment="1" applyProtection="1">
      <alignment horizontal="left"/>
      <protection locked="0"/>
    </xf>
    <xf numFmtId="0" fontId="3" fillId="6" borderId="13" xfId="0" applyFont="1" applyFill="1" applyBorder="1" applyAlignment="1" applyProtection="1">
      <alignment horizontal="left"/>
      <protection locked="0"/>
    </xf>
    <xf numFmtId="0" fontId="3" fillId="6" borderId="0" xfId="0" applyFont="1" applyFill="1" applyAlignment="1" applyProtection="1">
      <alignment horizontal="left"/>
      <protection locked="0"/>
    </xf>
    <xf numFmtId="0" fontId="2" fillId="6" borderId="13" xfId="0" applyFont="1" applyFill="1" applyBorder="1" applyAlignment="1" applyProtection="1">
      <alignment horizontal="left"/>
      <protection locked="0"/>
    </xf>
    <xf numFmtId="0" fontId="2" fillId="6" borderId="15" xfId="0" applyFont="1" applyFill="1" applyBorder="1" applyAlignment="1" applyProtection="1">
      <alignment horizontal="left"/>
      <protection locked="0"/>
    </xf>
    <xf numFmtId="0" fontId="3" fillId="6" borderId="2"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left"/>
      <protection locked="0"/>
    </xf>
    <xf numFmtId="0" fontId="2" fillId="2" borderId="7"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13" fillId="3" borderId="1" xfId="0" applyFont="1" applyFill="1" applyBorder="1" applyAlignment="1" applyProtection="1">
      <alignment horizontal="left"/>
      <protection locked="0"/>
    </xf>
    <xf numFmtId="0" fontId="13" fillId="3" borderId="15" xfId="0" applyFont="1" applyFill="1" applyBorder="1" applyAlignment="1" applyProtection="1">
      <alignment horizontal="left"/>
      <protection locked="0"/>
    </xf>
    <xf numFmtId="0" fontId="8" fillId="5" borderId="9" xfId="0" applyFont="1" applyFill="1" applyBorder="1" applyAlignment="1" applyProtection="1">
      <alignment horizontal="left"/>
      <protection locked="0"/>
    </xf>
    <xf numFmtId="0" fontId="8" fillId="5" borderId="8" xfId="0" applyFont="1" applyFill="1" applyBorder="1" applyAlignment="1" applyProtection="1">
      <alignment horizontal="left"/>
      <protection locked="0"/>
    </xf>
    <xf numFmtId="0" fontId="17" fillId="5" borderId="1" xfId="0" applyFont="1" applyFill="1" applyBorder="1" applyAlignment="1" applyProtection="1">
      <alignment horizontal="left"/>
      <protection locked="0"/>
    </xf>
    <xf numFmtId="4" fontId="7" fillId="5" borderId="3" xfId="0" applyNumberFormat="1" applyFont="1" applyFill="1" applyBorder="1" applyAlignment="1" applyProtection="1">
      <alignment horizontal="left"/>
      <protection locked="0"/>
    </xf>
    <xf numFmtId="0" fontId="2" fillId="6" borderId="5" xfId="0" applyFont="1" applyFill="1" applyBorder="1" applyAlignment="1" applyProtection="1">
      <alignment horizontal="left"/>
      <protection locked="0"/>
    </xf>
    <xf numFmtId="0" fontId="12" fillId="10" borderId="4" xfId="0" applyFont="1" applyFill="1" applyBorder="1" applyAlignment="1" applyProtection="1">
      <alignment horizontal="left"/>
      <protection locked="0"/>
    </xf>
    <xf numFmtId="0" fontId="12" fillId="10" borderId="1" xfId="0" applyFont="1" applyFill="1" applyBorder="1" applyAlignment="1" applyProtection="1">
      <alignment horizontal="left"/>
      <protection locked="0"/>
    </xf>
    <xf numFmtId="0" fontId="12" fillId="10" borderId="7" xfId="0" applyFont="1" applyFill="1" applyBorder="1" applyAlignment="1" applyProtection="1">
      <alignment horizontal="left"/>
      <protection locked="0"/>
    </xf>
    <xf numFmtId="0" fontId="0" fillId="6" borderId="0" xfId="0" applyFill="1" applyAlignment="1" applyProtection="1">
      <alignment horizontal="left"/>
      <protection locked="0"/>
    </xf>
    <xf numFmtId="0" fontId="3" fillId="8" borderId="21" xfId="0" applyFont="1" applyFill="1" applyBorder="1" applyAlignment="1" applyProtection="1">
      <alignment horizontal="left"/>
      <protection locked="0"/>
    </xf>
    <xf numFmtId="0" fontId="3" fillId="8" borderId="22" xfId="0" applyFont="1" applyFill="1" applyBorder="1" applyAlignment="1" applyProtection="1">
      <alignment horizontal="left"/>
      <protection locked="0"/>
    </xf>
    <xf numFmtId="0" fontId="3" fillId="8" borderId="17" xfId="0" applyFont="1" applyFill="1" applyBorder="1" applyAlignment="1" applyProtection="1">
      <alignment horizontal="left"/>
      <protection locked="0"/>
    </xf>
    <xf numFmtId="0" fontId="3" fillId="8" borderId="36"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8" borderId="7" xfId="0" applyFont="1" applyFill="1" applyBorder="1" applyAlignment="1" applyProtection="1">
      <alignment horizontal="left"/>
      <protection locked="0"/>
    </xf>
    <xf numFmtId="0" fontId="3" fillId="8" borderId="32" xfId="0" applyFont="1" applyFill="1" applyBorder="1" applyAlignment="1" applyProtection="1">
      <alignment horizontal="left"/>
      <protection locked="0"/>
    </xf>
    <xf numFmtId="0" fontId="3" fillId="8" borderId="33" xfId="0" applyFont="1" applyFill="1" applyBorder="1" applyAlignment="1" applyProtection="1">
      <alignment horizontal="left"/>
      <protection locked="0"/>
    </xf>
    <xf numFmtId="0" fontId="3" fillId="8" borderId="56" xfId="0" applyFont="1" applyFill="1" applyBorder="1" applyAlignment="1" applyProtection="1">
      <alignment horizontal="left"/>
      <protection locked="0"/>
    </xf>
    <xf numFmtId="0" fontId="3" fillId="6" borderId="1" xfId="0" applyFont="1" applyFill="1" applyBorder="1" applyAlignment="1" applyProtection="1">
      <alignment horizontal="left"/>
      <protection locked="0"/>
    </xf>
    <xf numFmtId="0" fontId="0" fillId="6" borderId="13" xfId="0" applyFill="1" applyBorder="1" applyAlignment="1" applyProtection="1">
      <alignment horizontal="left"/>
      <protection locked="0"/>
    </xf>
    <xf numFmtId="0" fontId="0" fillId="6" borderId="15" xfId="0" applyFill="1" applyBorder="1" applyAlignment="1" applyProtection="1">
      <alignment horizontal="left"/>
      <protection locked="0"/>
    </xf>
    <xf numFmtId="0" fontId="7" fillId="6" borderId="2" xfId="0" applyFont="1" applyFill="1" applyBorder="1" applyAlignment="1" applyProtection="1">
      <alignment horizontal="left"/>
      <protection locked="0"/>
    </xf>
    <xf numFmtId="0" fontId="7" fillId="6" borderId="0" xfId="0" applyFont="1" applyFill="1" applyAlignment="1" applyProtection="1">
      <alignment horizontal="left"/>
      <protection locked="0"/>
    </xf>
    <xf numFmtId="0" fontId="7" fillId="6" borderId="9" xfId="0" applyFont="1" applyFill="1" applyBorder="1" applyAlignment="1" applyProtection="1">
      <alignment horizontal="left"/>
      <protection locked="0"/>
    </xf>
    <xf numFmtId="0" fontId="7" fillId="6" borderId="8" xfId="0" applyFont="1" applyFill="1" applyBorder="1" applyAlignment="1" applyProtection="1">
      <alignment horizontal="left"/>
      <protection locked="0"/>
    </xf>
    <xf numFmtId="0" fontId="7" fillId="6" borderId="4" xfId="0" applyFont="1" applyFill="1" applyBorder="1" applyAlignment="1" applyProtection="1">
      <alignment horizontal="left"/>
      <protection locked="0"/>
    </xf>
    <xf numFmtId="0" fontId="7" fillId="6" borderId="1" xfId="0" applyFont="1" applyFill="1" applyBorder="1" applyAlignment="1" applyProtection="1">
      <alignment horizontal="left"/>
      <protection locked="0"/>
    </xf>
    <xf numFmtId="0" fontId="3" fillId="6" borderId="7" xfId="0" applyFont="1" applyFill="1" applyBorder="1" applyAlignment="1" applyProtection="1">
      <alignment horizontal="left"/>
      <protection locked="0"/>
    </xf>
    <xf numFmtId="0" fontId="12" fillId="3" borderId="9"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0" xfId="0" applyFont="1" applyFill="1" applyAlignment="1" applyProtection="1">
      <alignment horizontal="left"/>
      <protection locked="0"/>
    </xf>
    <xf numFmtId="0" fontId="2" fillId="2" borderId="6" xfId="0" applyFont="1" applyFill="1" applyBorder="1" applyAlignment="1" applyProtection="1">
      <alignment horizontal="left"/>
      <protection locked="0"/>
    </xf>
    <xf numFmtId="6" fontId="0" fillId="2" borderId="1" xfId="0" applyNumberFormat="1" applyFill="1" applyBorder="1" applyAlignment="1" applyProtection="1">
      <alignment horizontal="left"/>
      <protection locked="0"/>
    </xf>
    <xf numFmtId="6" fontId="0" fillId="2" borderId="7" xfId="0" applyNumberFormat="1" applyFill="1" applyBorder="1" applyAlignment="1" applyProtection="1">
      <alignment horizontal="left"/>
      <protection locked="0"/>
    </xf>
    <xf numFmtId="0" fontId="12" fillId="3" borderId="3" xfId="0" applyFont="1" applyFill="1" applyBorder="1" applyAlignment="1" applyProtection="1">
      <alignment horizontal="left"/>
      <protection locked="0"/>
    </xf>
    <xf numFmtId="0" fontId="30" fillId="0" borderId="41" xfId="0" applyFont="1" applyBorder="1" applyAlignment="1" applyProtection="1">
      <alignment horizontal="left" wrapText="1"/>
      <protection locked="0"/>
    </xf>
    <xf numFmtId="0" fontId="30" fillId="0" borderId="42" xfId="0" applyFont="1" applyBorder="1" applyAlignment="1" applyProtection="1">
      <alignment horizontal="left" wrapText="1"/>
      <protection locked="0"/>
    </xf>
    <xf numFmtId="0" fontId="30" fillId="22" borderId="0" xfId="0" applyFont="1" applyFill="1" applyAlignment="1" applyProtection="1">
      <alignment horizontal="left" wrapText="1"/>
      <protection locked="0"/>
    </xf>
    <xf numFmtId="0" fontId="61" fillId="22" borderId="41" xfId="0" applyFont="1" applyFill="1" applyBorder="1" applyAlignment="1" applyProtection="1">
      <alignment horizontal="center" wrapText="1"/>
      <protection locked="0"/>
    </xf>
    <xf numFmtId="0" fontId="61" fillId="22" borderId="42" xfId="0" applyFont="1" applyFill="1" applyBorder="1" applyAlignment="1" applyProtection="1">
      <alignment horizontal="center" wrapText="1"/>
      <protection locked="0"/>
    </xf>
    <xf numFmtId="0" fontId="61" fillId="22" borderId="43" xfId="0" applyFont="1" applyFill="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1" fillId="6" borderId="1" xfId="0" applyFont="1" applyFill="1" applyBorder="1" applyAlignment="1" applyProtection="1">
      <alignment horizontal="left"/>
      <protection locked="0"/>
    </xf>
    <xf numFmtId="0" fontId="8" fillId="5" borderId="9" xfId="0" applyFont="1" applyFill="1" applyBorder="1" applyAlignment="1">
      <alignment horizontal="left"/>
    </xf>
    <xf numFmtId="0" fontId="8" fillId="5" borderId="8" xfId="0" applyFont="1" applyFill="1" applyBorder="1" applyAlignment="1">
      <alignment horizontal="left"/>
    </xf>
    <xf numFmtId="0" fontId="13" fillId="3" borderId="4" xfId="0" applyFont="1" applyFill="1" applyBorder="1" applyAlignment="1">
      <alignment horizontal="left"/>
    </xf>
    <xf numFmtId="0" fontId="13" fillId="3" borderId="1" xfId="0" applyFont="1" applyFill="1" applyBorder="1" applyAlignment="1">
      <alignment horizontal="left"/>
    </xf>
    <xf numFmtId="0" fontId="17" fillId="5" borderId="1" xfId="0" applyFont="1" applyFill="1" applyBorder="1" applyAlignment="1">
      <alignment horizontal="left"/>
    </xf>
    <xf numFmtId="0" fontId="0" fillId="6" borderId="2" xfId="0" applyFill="1" applyBorder="1" applyAlignment="1" applyProtection="1">
      <alignment horizontal="left"/>
      <protection locked="0"/>
    </xf>
    <xf numFmtId="0" fontId="2" fillId="2" borderId="4" xfId="0" applyFont="1" applyFill="1" applyBorder="1" applyAlignment="1">
      <alignment horizontal="left"/>
    </xf>
    <xf numFmtId="0" fontId="2" fillId="2" borderId="1" xfId="0" applyFont="1" applyFill="1" applyBorder="1" applyAlignment="1">
      <alignment horizontal="left"/>
    </xf>
    <xf numFmtId="0" fontId="2" fillId="2" borderId="7" xfId="0" applyFont="1" applyFill="1" applyBorder="1" applyAlignment="1">
      <alignment horizontal="left"/>
    </xf>
    <xf numFmtId="0" fontId="12" fillId="3" borderId="3" xfId="0" applyFont="1" applyFill="1" applyBorder="1" applyAlignment="1">
      <alignment horizontal="left"/>
    </xf>
    <xf numFmtId="0" fontId="2" fillId="0" borderId="57"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12" fillId="3" borderId="9" xfId="0" applyFont="1" applyFill="1" applyBorder="1" applyAlignment="1">
      <alignment horizontal="left"/>
    </xf>
    <xf numFmtId="0" fontId="12" fillId="3" borderId="8" xfId="0" applyFont="1" applyFill="1" applyBorder="1" applyAlignment="1">
      <alignment horizontal="left"/>
    </xf>
    <xf numFmtId="0" fontId="12" fillId="10" borderId="1" xfId="0" applyFont="1" applyFill="1" applyBorder="1" applyAlignment="1">
      <alignment horizontal="left"/>
    </xf>
    <xf numFmtId="0" fontId="12" fillId="10" borderId="7" xfId="0" applyFont="1" applyFill="1" applyBorder="1" applyAlignment="1">
      <alignment horizontal="left"/>
    </xf>
    <xf numFmtId="0" fontId="2" fillId="2" borderId="59" xfId="0" applyFont="1" applyFill="1" applyBorder="1" applyAlignment="1">
      <alignment horizontal="left"/>
    </xf>
    <xf numFmtId="0" fontId="2" fillId="2" borderId="33" xfId="0" applyFont="1" applyFill="1" applyBorder="1" applyAlignment="1">
      <alignment horizontal="left"/>
    </xf>
    <xf numFmtId="0" fontId="2" fillId="2" borderId="56" xfId="0" applyFont="1" applyFill="1" applyBorder="1" applyAlignment="1">
      <alignment horizontal="left"/>
    </xf>
    <xf numFmtId="6" fontId="0" fillId="2" borderId="1" xfId="0" applyNumberFormat="1" applyFill="1" applyBorder="1" applyAlignment="1">
      <alignment horizontal="left"/>
    </xf>
    <xf numFmtId="6" fontId="56" fillId="28" borderId="1" xfId="0" applyNumberFormat="1" applyFont="1" applyFill="1" applyBorder="1" applyAlignment="1">
      <alignment horizontal="left"/>
    </xf>
    <xf numFmtId="6" fontId="56" fillId="2" borderId="1" xfId="0" applyNumberFormat="1" applyFont="1" applyFill="1" applyBorder="1" applyAlignment="1">
      <alignment horizontal="left"/>
    </xf>
    <xf numFmtId="6" fontId="0" fillId="28" borderId="1" xfId="0" applyNumberFormat="1" applyFill="1" applyBorder="1" applyAlignment="1">
      <alignment horizontal="left"/>
    </xf>
    <xf numFmtId="6" fontId="56" fillId="28" borderId="7" xfId="0" applyNumberFormat="1" applyFont="1" applyFill="1" applyBorder="1" applyAlignment="1">
      <alignment horizontal="left"/>
    </xf>
    <xf numFmtId="0" fontId="2" fillId="6" borderId="15" xfId="0" applyFont="1" applyFill="1" applyBorder="1" applyAlignment="1">
      <alignment horizontal="left"/>
    </xf>
    <xf numFmtId="0" fontId="54" fillId="6" borderId="15" xfId="0" applyFont="1" applyFill="1" applyBorder="1" applyAlignment="1">
      <alignment horizontal="left"/>
    </xf>
    <xf numFmtId="0" fontId="54" fillId="6" borderId="5" xfId="0" applyFont="1" applyFill="1" applyBorder="1" applyAlignment="1">
      <alignment horizontal="left"/>
    </xf>
    <xf numFmtId="0" fontId="12" fillId="10" borderId="4" xfId="0" applyFont="1" applyFill="1" applyBorder="1" applyAlignment="1">
      <alignment horizontal="left"/>
    </xf>
    <xf numFmtId="0" fontId="30" fillId="0" borderId="0" xfId="0" applyFont="1" applyAlignment="1">
      <alignment horizontal="left" wrapText="1"/>
    </xf>
    <xf numFmtId="0" fontId="28" fillId="0" borderId="41" xfId="0" applyFont="1" applyBorder="1" applyAlignment="1">
      <alignment horizontal="center" wrapText="1"/>
    </xf>
    <xf numFmtId="0" fontId="28" fillId="0" borderId="43" xfId="0" applyFont="1" applyBorder="1" applyAlignment="1">
      <alignment horizontal="center" wrapText="1"/>
    </xf>
    <xf numFmtId="0" fontId="32" fillId="22" borderId="49" xfId="0" applyFont="1" applyFill="1" applyBorder="1" applyAlignment="1">
      <alignment horizontal="center" wrapText="1"/>
    </xf>
    <xf numFmtId="0" fontId="32" fillId="22" borderId="47" xfId="0" applyFont="1" applyFill="1" applyBorder="1" applyAlignment="1">
      <alignment horizontal="center" wrapText="1"/>
    </xf>
    <xf numFmtId="0" fontId="32" fillId="22" borderId="50" xfId="0" applyFont="1" applyFill="1" applyBorder="1" applyAlignment="1">
      <alignment horizontal="center" wrapText="1"/>
    </xf>
    <xf numFmtId="0" fontId="2" fillId="2" borderId="24" xfId="0" applyFont="1" applyFill="1" applyBorder="1" applyAlignment="1">
      <alignment horizontal="center"/>
    </xf>
    <xf numFmtId="0" fontId="2" fillId="2" borderId="0" xfId="0" applyFont="1" applyFill="1" applyAlignment="1">
      <alignment horizontal="center"/>
    </xf>
    <xf numFmtId="0" fontId="2" fillId="2" borderId="25" xfId="0" applyFont="1" applyFill="1" applyBorder="1" applyAlignment="1">
      <alignment horizontal="center"/>
    </xf>
    <xf numFmtId="0" fontId="2" fillId="12" borderId="21" xfId="0" applyFont="1" applyFill="1" applyBorder="1" applyAlignment="1">
      <alignment horizontal="center"/>
    </xf>
    <xf numFmtId="0" fontId="2" fillId="12" borderId="23" xfId="0" applyFont="1" applyFill="1" applyBorder="1" applyAlignment="1">
      <alignment horizontal="center"/>
    </xf>
    <xf numFmtId="0" fontId="0" fillId="6" borderId="8" xfId="0" applyFill="1" applyBorder="1" applyAlignment="1">
      <alignment horizontal="left"/>
    </xf>
    <xf numFmtId="0" fontId="0" fillId="6" borderId="15" xfId="0" applyFill="1" applyBorder="1" applyAlignment="1">
      <alignment horizontal="left"/>
    </xf>
    <xf numFmtId="0" fontId="2" fillId="0" borderId="57" xfId="0" applyFont="1" applyBorder="1" applyAlignment="1">
      <alignment horizontal="center" wrapText="1"/>
    </xf>
    <xf numFmtId="0" fontId="2" fillId="0" borderId="17" xfId="0" applyFont="1" applyBorder="1" applyAlignment="1">
      <alignment horizontal="center" wrapText="1"/>
    </xf>
    <xf numFmtId="0" fontId="0" fillId="6" borderId="4" xfId="0" applyFill="1" applyBorder="1" applyAlignment="1" applyProtection="1">
      <alignment horizontal="left"/>
      <protection locked="0"/>
    </xf>
    <xf numFmtId="0" fontId="28" fillId="0" borderId="42" xfId="0" applyFont="1" applyBorder="1" applyAlignment="1">
      <alignment horizontal="center" wrapText="1"/>
    </xf>
    <xf numFmtId="0" fontId="2" fillId="12" borderId="22" xfId="0" applyFont="1" applyFill="1" applyBorder="1" applyAlignment="1">
      <alignment horizontal="center"/>
    </xf>
    <xf numFmtId="170" fontId="29" fillId="10" borderId="8" xfId="1" applyNumberFormat="1" applyFont="1" applyFill="1" applyBorder="1" applyAlignment="1" applyProtection="1">
      <alignment horizontal="center"/>
    </xf>
    <xf numFmtId="170" fontId="29" fillId="10" borderId="0" xfId="1" applyNumberFormat="1" applyFont="1" applyFill="1" applyBorder="1" applyAlignment="1" applyProtection="1">
      <alignment horizontal="center"/>
    </xf>
    <xf numFmtId="0" fontId="29" fillId="20" borderId="38" xfId="0" applyFont="1" applyFill="1" applyBorder="1" applyAlignment="1">
      <alignment horizontal="center"/>
    </xf>
    <xf numFmtId="0" fontId="29" fillId="20" borderId="35" xfId="0" applyFont="1" applyFill="1" applyBorder="1" applyAlignment="1">
      <alignment horizontal="center"/>
    </xf>
    <xf numFmtId="0" fontId="29" fillId="20" borderId="48" xfId="0" applyFont="1" applyFill="1" applyBorder="1" applyAlignment="1">
      <alignment horizontal="center"/>
    </xf>
    <xf numFmtId="0" fontId="29" fillId="6" borderId="1" xfId="0" applyFont="1" applyFill="1" applyBorder="1" applyAlignment="1">
      <alignment horizontal="left"/>
    </xf>
    <xf numFmtId="0" fontId="62" fillId="11" borderId="9" xfId="0" applyFont="1" applyFill="1" applyBorder="1" applyAlignment="1" applyProtection="1">
      <alignment horizontal="center" wrapText="1"/>
      <protection locked="0"/>
    </xf>
    <xf numFmtId="0" fontId="62" fillId="11" borderId="29" xfId="0" applyFont="1" applyFill="1" applyBorder="1" applyAlignment="1" applyProtection="1">
      <alignment horizontal="center" wrapText="1"/>
      <protection locked="0"/>
    </xf>
    <xf numFmtId="0" fontId="62" fillId="11" borderId="59" xfId="0" applyFont="1" applyFill="1" applyBorder="1" applyAlignment="1" applyProtection="1">
      <alignment horizontal="center" wrapText="1"/>
      <protection locked="0"/>
    </xf>
    <xf numFmtId="0" fontId="62" fillId="11" borderId="20" xfId="0" applyFont="1" applyFill="1" applyBorder="1" applyAlignment="1" applyProtection="1">
      <alignment horizontal="center" wrapText="1"/>
      <protection locked="0"/>
    </xf>
    <xf numFmtId="0" fontId="29" fillId="6" borderId="13" xfId="0" applyFont="1" applyFill="1" applyBorder="1" applyAlignment="1">
      <alignment horizontal="left"/>
    </xf>
    <xf numFmtId="0" fontId="29" fillId="6" borderId="15" xfId="0" applyFont="1" applyFill="1" applyBorder="1" applyAlignment="1">
      <alignment horizontal="left"/>
    </xf>
    <xf numFmtId="0" fontId="50" fillId="22" borderId="0" xfId="0" applyFont="1" applyFill="1" applyAlignment="1">
      <alignment horizontal="left" wrapText="1"/>
    </xf>
    <xf numFmtId="0" fontId="50" fillId="22" borderId="25"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x Hartvigsen" id="{FA7BB379-71FD-4373-B35E-9728A604D2FE}" userId="S::10908416@uvu.edu::c6db74a1-4944-4e15-8bef-8c823eb03f6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2" dT="2022-02-07T21:29:21.37" personId="{FA7BB379-71FD-4373-B35E-9728A604D2FE}" id="{76BA71B7-8C3A-4B07-B499-523987284A98}">
    <text>12.5%</text>
  </threadedComment>
  <threadedComment ref="C22" dT="2022-02-07T21:29:21.37" personId="{FA7BB379-71FD-4373-B35E-9728A604D2FE}" id="{A702F627-3D10-42AE-92E4-66A6AA4FA369}">
    <text>12.5%</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2:J45"/>
  <sheetViews>
    <sheetView tabSelected="1" workbookViewId="0">
      <selection activeCell="A8" sqref="A8"/>
    </sheetView>
  </sheetViews>
  <sheetFormatPr defaultColWidth="8.6640625" defaultRowHeight="13.2" x14ac:dyDescent="0.25"/>
  <cols>
    <col min="1" max="1" width="63.44140625" customWidth="1"/>
    <col min="2" max="2" width="19.109375" customWidth="1"/>
    <col min="3" max="3" width="19.6640625" customWidth="1"/>
  </cols>
  <sheetData>
    <row r="2" spans="1:10" ht="17.399999999999999" x14ac:dyDescent="0.3">
      <c r="A2" s="677" t="s">
        <v>150</v>
      </c>
    </row>
    <row r="4" spans="1:10" ht="15.6" x14ac:dyDescent="0.3">
      <c r="A4" s="680" t="s">
        <v>216</v>
      </c>
    </row>
    <row r="5" spans="1:10" ht="15" x14ac:dyDescent="0.25">
      <c r="A5" s="679"/>
    </row>
    <row r="6" spans="1:10" ht="120" x14ac:dyDescent="0.25">
      <c r="A6" s="678" t="s">
        <v>215</v>
      </c>
    </row>
    <row r="7" spans="1:10" ht="15" x14ac:dyDescent="0.25">
      <c r="A7" s="678"/>
    </row>
    <row r="8" spans="1:10" ht="120" x14ac:dyDescent="0.25">
      <c r="A8" s="678" t="s">
        <v>217</v>
      </c>
    </row>
    <row r="9" spans="1:10" ht="15" x14ac:dyDescent="0.25">
      <c r="A9" s="678"/>
    </row>
    <row r="10" spans="1:10" ht="46.8" x14ac:dyDescent="0.3">
      <c r="A10" s="734" t="s">
        <v>70</v>
      </c>
      <c r="B10" s="50"/>
      <c r="C10" s="50"/>
      <c r="D10" s="50"/>
      <c r="E10" s="50"/>
      <c r="F10" s="50"/>
      <c r="G10" s="50"/>
      <c r="H10" s="110"/>
      <c r="I10" s="50"/>
      <c r="J10" s="50"/>
    </row>
    <row r="11" spans="1:10" ht="16.2" thickBot="1" x14ac:dyDescent="0.3">
      <c r="A11" s="783" t="s">
        <v>176</v>
      </c>
      <c r="B11" s="783"/>
      <c r="C11" s="783"/>
    </row>
    <row r="12" spans="1:10" ht="120.6" thickBot="1" x14ac:dyDescent="0.3">
      <c r="A12" s="678" t="s">
        <v>177</v>
      </c>
      <c r="B12" s="735" t="s">
        <v>178</v>
      </c>
      <c r="C12" s="736" t="s">
        <v>179</v>
      </c>
    </row>
    <row r="13" spans="1:10" x14ac:dyDescent="0.25">
      <c r="B13" s="737" t="s">
        <v>180</v>
      </c>
      <c r="C13" s="738">
        <v>1</v>
      </c>
    </row>
    <row r="14" spans="1:10" x14ac:dyDescent="0.25">
      <c r="B14" s="737" t="s">
        <v>181</v>
      </c>
      <c r="C14" s="739">
        <v>0.875</v>
      </c>
    </row>
    <row r="15" spans="1:10" x14ac:dyDescent="0.25">
      <c r="B15" s="737" t="s">
        <v>182</v>
      </c>
      <c r="C15" s="738">
        <v>0.75</v>
      </c>
    </row>
    <row r="16" spans="1:10" x14ac:dyDescent="0.25">
      <c r="B16" s="737" t="s">
        <v>183</v>
      </c>
      <c r="C16" s="739">
        <v>0.625</v>
      </c>
    </row>
    <row r="17" spans="2:3" x14ac:dyDescent="0.25">
      <c r="B17" s="737" t="s">
        <v>184</v>
      </c>
      <c r="C17" s="738">
        <v>0.5</v>
      </c>
    </row>
    <row r="18" spans="2:3" x14ac:dyDescent="0.25">
      <c r="B18" s="737" t="s">
        <v>185</v>
      </c>
      <c r="C18" s="738">
        <v>0.375</v>
      </c>
    </row>
    <row r="19" spans="2:3" x14ac:dyDescent="0.25">
      <c r="B19" s="737" t="s">
        <v>186</v>
      </c>
      <c r="C19" s="738">
        <v>0.25</v>
      </c>
    </row>
    <row r="20" spans="2:3" x14ac:dyDescent="0.25">
      <c r="B20" s="737" t="s">
        <v>187</v>
      </c>
      <c r="C20" s="738">
        <v>0.125</v>
      </c>
    </row>
    <row r="21" spans="2:3" ht="13.8" thickBot="1" x14ac:dyDescent="0.3">
      <c r="B21" s="740" t="s">
        <v>188</v>
      </c>
      <c r="C21" s="741">
        <v>0</v>
      </c>
    </row>
    <row r="22" spans="2:3" ht="105.6" thickBot="1" x14ac:dyDescent="0.3">
      <c r="B22" s="735" t="s">
        <v>189</v>
      </c>
      <c r="C22" s="736" t="s">
        <v>190</v>
      </c>
    </row>
    <row r="23" spans="2:3" x14ac:dyDescent="0.25">
      <c r="B23" s="737" t="s">
        <v>180</v>
      </c>
      <c r="C23" s="738">
        <v>1</v>
      </c>
    </row>
    <row r="24" spans="2:3" x14ac:dyDescent="0.25">
      <c r="B24" s="737" t="s">
        <v>181</v>
      </c>
      <c r="C24" s="738">
        <v>0.9375</v>
      </c>
    </row>
    <row r="25" spans="2:3" x14ac:dyDescent="0.25">
      <c r="B25" s="737" t="s">
        <v>182</v>
      </c>
      <c r="C25" s="738">
        <v>0.875</v>
      </c>
    </row>
    <row r="26" spans="2:3" x14ac:dyDescent="0.25">
      <c r="B26" s="737" t="s">
        <v>183</v>
      </c>
      <c r="C26" s="738">
        <v>0.8125</v>
      </c>
    </row>
    <row r="27" spans="2:3" x14ac:dyDescent="0.25">
      <c r="B27" s="737" t="s">
        <v>184</v>
      </c>
      <c r="C27" s="738">
        <v>0.75</v>
      </c>
    </row>
    <row r="28" spans="2:3" x14ac:dyDescent="0.25">
      <c r="B28" s="737" t="s">
        <v>185</v>
      </c>
      <c r="C28" s="738">
        <v>0.6875</v>
      </c>
    </row>
    <row r="29" spans="2:3" x14ac:dyDescent="0.25">
      <c r="B29" s="737" t="s">
        <v>186</v>
      </c>
      <c r="C29" s="738">
        <v>0.625</v>
      </c>
    </row>
    <row r="30" spans="2:3" x14ac:dyDescent="0.25">
      <c r="B30" s="737" t="s">
        <v>187</v>
      </c>
      <c r="C30" s="738">
        <v>0.5625</v>
      </c>
    </row>
    <row r="31" spans="2:3" x14ac:dyDescent="0.25">
      <c r="B31" s="737" t="s">
        <v>188</v>
      </c>
      <c r="C31" s="738">
        <v>0.5</v>
      </c>
    </row>
    <row r="32" spans="2:3" x14ac:dyDescent="0.25">
      <c r="B32" s="737" t="s">
        <v>191</v>
      </c>
      <c r="C32" s="738">
        <v>0.4375</v>
      </c>
    </row>
    <row r="33" spans="1:3" x14ac:dyDescent="0.25">
      <c r="B33" s="737" t="s">
        <v>192</v>
      </c>
      <c r="C33" s="738">
        <v>0.375</v>
      </c>
    </row>
    <row r="34" spans="1:3" x14ac:dyDescent="0.25">
      <c r="B34" s="737" t="s">
        <v>193</v>
      </c>
      <c r="C34" s="738">
        <v>0.3125</v>
      </c>
    </row>
    <row r="35" spans="1:3" x14ac:dyDescent="0.25">
      <c r="B35" s="737" t="s">
        <v>194</v>
      </c>
      <c r="C35" s="738">
        <v>0.25</v>
      </c>
    </row>
    <row r="36" spans="1:3" x14ac:dyDescent="0.25">
      <c r="B36" s="737" t="s">
        <v>195</v>
      </c>
      <c r="C36" s="738">
        <v>0.1875</v>
      </c>
    </row>
    <row r="37" spans="1:3" x14ac:dyDescent="0.25">
      <c r="B37" s="737" t="s">
        <v>196</v>
      </c>
      <c r="C37" s="738">
        <v>0.125</v>
      </c>
    </row>
    <row r="38" spans="1:3" x14ac:dyDescent="0.25">
      <c r="B38" s="737" t="s">
        <v>197</v>
      </c>
      <c r="C38" s="738">
        <v>6.25E-2</v>
      </c>
    </row>
    <row r="39" spans="1:3" ht="13.8" thickBot="1" x14ac:dyDescent="0.3">
      <c r="B39" s="740" t="s">
        <v>198</v>
      </c>
      <c r="C39" s="741">
        <v>0</v>
      </c>
    </row>
    <row r="40" spans="1:3" ht="13.8" thickBot="1" x14ac:dyDescent="0.3"/>
    <row r="41" spans="1:3" ht="45" x14ac:dyDescent="0.25">
      <c r="A41" s="742" t="s">
        <v>199</v>
      </c>
      <c r="B41" s="743" t="s">
        <v>200</v>
      </c>
    </row>
    <row r="42" spans="1:3" ht="15" x14ac:dyDescent="0.25">
      <c r="A42" s="744" t="s">
        <v>201</v>
      </c>
      <c r="B42" s="745" t="s">
        <v>202</v>
      </c>
    </row>
    <row r="43" spans="1:3" ht="15" x14ac:dyDescent="0.25">
      <c r="A43" s="744" t="s">
        <v>203</v>
      </c>
      <c r="B43" s="745" t="s">
        <v>204</v>
      </c>
    </row>
    <row r="44" spans="1:3" ht="15" x14ac:dyDescent="0.25">
      <c r="A44" s="744" t="s">
        <v>205</v>
      </c>
      <c r="B44" s="745" t="s">
        <v>206</v>
      </c>
    </row>
    <row r="45" spans="1:3" ht="45.6" thickBot="1" x14ac:dyDescent="0.3">
      <c r="A45" s="746" t="s">
        <v>207</v>
      </c>
      <c r="B45" s="747" t="s">
        <v>208</v>
      </c>
    </row>
  </sheetData>
  <mergeCells count="1">
    <mergeCell ref="A11:C11"/>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tint="0.59999389629810485"/>
    <pageSetUpPr fitToPage="1"/>
  </sheetPr>
  <dimension ref="A1:AI72"/>
  <sheetViews>
    <sheetView topLeftCell="J1" zoomScaleNormal="100" workbookViewId="0">
      <selection activeCell="AH28" sqref="AH28"/>
    </sheetView>
  </sheetViews>
  <sheetFormatPr defaultColWidth="9.33203125" defaultRowHeight="13.2" x14ac:dyDescent="0.25"/>
  <cols>
    <col min="1" max="1" width="11.33203125" style="50" customWidth="1"/>
    <col min="2" max="2" width="16" style="50" customWidth="1"/>
    <col min="3" max="6" width="9.6640625" style="50" customWidth="1"/>
    <col min="7" max="7" width="11.33203125" style="50" customWidth="1"/>
    <col min="8" max="35" width="9.6640625" style="50" customWidth="1"/>
    <col min="36" max="16384" width="9.33203125" style="50"/>
  </cols>
  <sheetData>
    <row r="1" spans="1:34" ht="13.8" x14ac:dyDescent="0.25">
      <c r="A1" s="159" t="s">
        <v>116</v>
      </c>
      <c r="B1" s="160"/>
      <c r="C1" s="161"/>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3"/>
    </row>
    <row r="2" spans="1:34" ht="27" customHeight="1" x14ac:dyDescent="0.3">
      <c r="A2" s="884" t="s">
        <v>72</v>
      </c>
      <c r="B2" s="871"/>
      <c r="C2" s="871">
        <f>Year1!C1</f>
        <v>0</v>
      </c>
      <c r="D2" s="871"/>
      <c r="E2" s="871"/>
      <c r="F2" s="288" t="s">
        <v>56</v>
      </c>
      <c r="G2" s="289">
        <f>+'All Years'!I2</f>
        <v>45474</v>
      </c>
      <c r="H2" s="290" t="s">
        <v>57</v>
      </c>
      <c r="I2" s="289">
        <f>+'All Years'!K2</f>
        <v>47664</v>
      </c>
      <c r="J2" s="164"/>
      <c r="K2" s="165"/>
      <c r="L2" s="166"/>
      <c r="M2" s="166"/>
      <c r="N2" s="166"/>
      <c r="O2" s="166"/>
      <c r="P2" s="166"/>
      <c r="Q2" s="166"/>
      <c r="R2" s="166"/>
      <c r="S2" s="166"/>
      <c r="T2" s="166"/>
      <c r="U2" s="166"/>
      <c r="V2" s="166"/>
      <c r="W2" s="166"/>
      <c r="X2" s="166"/>
      <c r="Y2" s="166"/>
      <c r="Z2" s="166"/>
      <c r="AA2" s="166"/>
      <c r="AB2" s="166"/>
      <c r="AC2" s="166"/>
      <c r="AD2" s="166"/>
      <c r="AE2" s="166"/>
      <c r="AF2" s="166"/>
      <c r="AG2" s="166"/>
      <c r="AH2" s="167"/>
    </row>
    <row r="3" spans="1:34" ht="21" customHeight="1" x14ac:dyDescent="0.3">
      <c r="A3" s="40" t="s">
        <v>63</v>
      </c>
      <c r="B3" s="871">
        <f>+'All Years'!B3:M3</f>
        <v>0</v>
      </c>
      <c r="C3" s="871"/>
      <c r="D3" s="871"/>
      <c r="E3" s="871"/>
      <c r="F3" s="871"/>
      <c r="G3" s="871"/>
      <c r="H3" s="871"/>
      <c r="I3" s="871"/>
      <c r="J3" s="871"/>
      <c r="K3" s="871"/>
      <c r="L3" s="154"/>
      <c r="M3" s="154"/>
      <c r="N3" s="154"/>
      <c r="O3" s="154"/>
      <c r="P3" s="154"/>
      <c r="Q3" s="154"/>
      <c r="R3" s="154"/>
      <c r="S3" s="154"/>
      <c r="T3" s="154"/>
      <c r="U3" s="154"/>
      <c r="V3" s="154"/>
      <c r="W3" s="154"/>
      <c r="X3" s="154"/>
      <c r="Y3" s="154"/>
      <c r="Z3" s="154"/>
      <c r="AA3" s="154"/>
      <c r="AB3" s="154"/>
      <c r="AC3" s="154"/>
      <c r="AD3" s="154"/>
      <c r="AE3" s="154"/>
      <c r="AF3" s="154"/>
      <c r="AG3" s="154"/>
      <c r="AH3" s="167"/>
    </row>
    <row r="4" spans="1:34" ht="25.35" customHeight="1" x14ac:dyDescent="0.25">
      <c r="A4" s="909" t="s">
        <v>130</v>
      </c>
      <c r="B4" s="910"/>
      <c r="C4" s="240"/>
      <c r="D4" s="241" t="s">
        <v>93</v>
      </c>
      <c r="E4" s="241"/>
      <c r="F4" s="242"/>
      <c r="G4" s="243"/>
      <c r="H4" s="244" t="s">
        <v>96</v>
      </c>
      <c r="I4" s="244"/>
      <c r="J4" s="245"/>
      <c r="K4" s="246"/>
      <c r="L4" s="247" t="s">
        <v>98</v>
      </c>
      <c r="M4" s="247"/>
      <c r="N4" s="248"/>
      <c r="O4" s="249"/>
      <c r="P4" s="250" t="s">
        <v>99</v>
      </c>
      <c r="Q4" s="250"/>
      <c r="R4" s="251"/>
      <c r="S4" s="252"/>
      <c r="T4" s="253" t="s">
        <v>97</v>
      </c>
      <c r="U4" s="253"/>
      <c r="V4" s="254"/>
      <c r="W4" s="252"/>
      <c r="X4" s="253" t="s">
        <v>166</v>
      </c>
      <c r="Y4" s="253"/>
      <c r="Z4" s="254"/>
      <c r="AA4" s="252"/>
      <c r="AB4" s="253" t="s">
        <v>212</v>
      </c>
      <c r="AC4" s="253"/>
      <c r="AD4" s="254"/>
      <c r="AE4" s="255"/>
      <c r="AF4" s="256" t="s">
        <v>100</v>
      </c>
      <c r="AG4" s="257"/>
      <c r="AH4" s="258"/>
    </row>
    <row r="5" spans="1:34" ht="30" customHeight="1" thickBot="1" x14ac:dyDescent="0.35">
      <c r="A5" s="911"/>
      <c r="B5" s="912"/>
      <c r="C5" s="259" t="s">
        <v>95</v>
      </c>
      <c r="D5" s="260" t="s">
        <v>25</v>
      </c>
      <c r="E5" s="261" t="s">
        <v>94</v>
      </c>
      <c r="F5" s="262" t="s">
        <v>102</v>
      </c>
      <c r="G5" s="263" t="s">
        <v>95</v>
      </c>
      <c r="H5" s="215" t="s">
        <v>25</v>
      </c>
      <c r="I5" s="216" t="s">
        <v>94</v>
      </c>
      <c r="J5" s="217" t="s">
        <v>106</v>
      </c>
      <c r="K5" s="218" t="s">
        <v>95</v>
      </c>
      <c r="L5" s="219" t="s">
        <v>25</v>
      </c>
      <c r="M5" s="220" t="s">
        <v>94</v>
      </c>
      <c r="N5" s="221" t="s">
        <v>105</v>
      </c>
      <c r="O5" s="222" t="s">
        <v>95</v>
      </c>
      <c r="P5" s="223" t="s">
        <v>25</v>
      </c>
      <c r="Q5" s="224" t="s">
        <v>94</v>
      </c>
      <c r="R5" s="225" t="s">
        <v>104</v>
      </c>
      <c r="S5" s="226" t="s">
        <v>95</v>
      </c>
      <c r="T5" s="227" t="s">
        <v>25</v>
      </c>
      <c r="U5" s="228" t="s">
        <v>94</v>
      </c>
      <c r="V5" s="229" t="s">
        <v>103</v>
      </c>
      <c r="W5" s="226" t="s">
        <v>95</v>
      </c>
      <c r="X5" s="227" t="s">
        <v>25</v>
      </c>
      <c r="Y5" s="228" t="s">
        <v>94</v>
      </c>
      <c r="Z5" s="229" t="s">
        <v>167</v>
      </c>
      <c r="AA5" s="226" t="s">
        <v>95</v>
      </c>
      <c r="AB5" s="227" t="s">
        <v>25</v>
      </c>
      <c r="AC5" s="228" t="s">
        <v>94</v>
      </c>
      <c r="AD5" s="229" t="s">
        <v>167</v>
      </c>
      <c r="AE5" s="230" t="s">
        <v>95</v>
      </c>
      <c r="AF5" s="231" t="s">
        <v>25</v>
      </c>
      <c r="AG5" s="232" t="s">
        <v>94</v>
      </c>
      <c r="AH5" s="233" t="s">
        <v>5</v>
      </c>
    </row>
    <row r="6" spans="1:34" ht="28.2" thickBot="1" x14ac:dyDescent="0.3">
      <c r="A6" s="264" t="s">
        <v>164</v>
      </c>
      <c r="B6" s="265"/>
      <c r="C6" s="266"/>
      <c r="D6" s="267"/>
      <c r="E6" s="268"/>
      <c r="F6" s="269"/>
      <c r="G6" s="270"/>
      <c r="H6" s="271"/>
      <c r="I6" s="272"/>
      <c r="J6" s="271"/>
      <c r="K6" s="270"/>
      <c r="L6" s="271"/>
      <c r="M6" s="272"/>
      <c r="N6" s="271"/>
      <c r="O6" s="270"/>
      <c r="P6" s="271"/>
      <c r="Q6" s="272"/>
      <c r="R6" s="271"/>
      <c r="S6" s="270"/>
      <c r="T6" s="271"/>
      <c r="U6" s="272"/>
      <c r="V6" s="271"/>
      <c r="W6" s="270"/>
      <c r="X6" s="271"/>
      <c r="Y6" s="272"/>
      <c r="Z6" s="756"/>
      <c r="AA6" s="271"/>
      <c r="AB6" s="271"/>
      <c r="AC6" s="271"/>
      <c r="AD6" s="271"/>
      <c r="AE6" s="273" t="str">
        <f>+A6</f>
        <v>F&amp;A BASE FEDERAL</v>
      </c>
      <c r="AF6" s="271"/>
      <c r="AG6" s="272"/>
      <c r="AH6" s="274"/>
    </row>
    <row r="7" spans="1:34" ht="14.4" thickBot="1" x14ac:dyDescent="0.3">
      <c r="A7" s="275" t="s">
        <v>14</v>
      </c>
      <c r="B7" s="275"/>
      <c r="C7" s="276"/>
      <c r="D7" s="277"/>
      <c r="E7" s="278"/>
      <c r="F7" s="279"/>
      <c r="G7" s="280"/>
      <c r="H7" s="281"/>
      <c r="I7" s="282"/>
      <c r="J7" s="281"/>
      <c r="K7" s="280"/>
      <c r="L7" s="281"/>
      <c r="M7" s="282"/>
      <c r="N7" s="281"/>
      <c r="O7" s="280"/>
      <c r="P7" s="281"/>
      <c r="Q7" s="282"/>
      <c r="R7" s="281"/>
      <c r="S7" s="280"/>
      <c r="T7" s="281"/>
      <c r="U7" s="282"/>
      <c r="V7" s="281"/>
      <c r="W7" s="280"/>
      <c r="X7" s="281"/>
      <c r="Y7" s="282"/>
      <c r="Z7" s="757"/>
      <c r="AA7" s="281"/>
      <c r="AB7" s="281"/>
      <c r="AC7" s="281"/>
      <c r="AD7" s="765"/>
      <c r="AE7" s="281"/>
      <c r="AF7" s="281"/>
      <c r="AG7" s="282"/>
      <c r="AH7" s="283"/>
    </row>
    <row r="8" spans="1:34" ht="13.8" x14ac:dyDescent="0.3">
      <c r="A8" s="908">
        <f>+Year1!A7</f>
        <v>0</v>
      </c>
      <c r="B8" s="908"/>
      <c r="C8" s="429">
        <f>+Year1!G7</f>
        <v>0</v>
      </c>
      <c r="D8" s="430">
        <f>+Year1!H7</f>
        <v>0</v>
      </c>
      <c r="E8" s="431">
        <f>+Year1!I7</f>
        <v>0</v>
      </c>
      <c r="F8" s="432">
        <f>+E8+D8+C8</f>
        <v>0</v>
      </c>
      <c r="G8" s="433">
        <f>+Year2!G7</f>
        <v>0</v>
      </c>
      <c r="H8" s="434">
        <f>+Year2!H7</f>
        <v>0</v>
      </c>
      <c r="I8" s="431">
        <f>+Year2!I7</f>
        <v>0</v>
      </c>
      <c r="J8" s="435">
        <f>+I8+H8+G8</f>
        <v>0</v>
      </c>
      <c r="K8" s="433">
        <f>+Year3!G7</f>
        <v>0</v>
      </c>
      <c r="L8" s="434">
        <f>+Year3!H7</f>
        <v>0</v>
      </c>
      <c r="M8" s="431">
        <f>+Year3!I7</f>
        <v>0</v>
      </c>
      <c r="N8" s="436">
        <f>+M8+L8+K8</f>
        <v>0</v>
      </c>
      <c r="O8" s="433">
        <f>+Year4!G7</f>
        <v>0</v>
      </c>
      <c r="P8" s="434">
        <f>+Year4!H7</f>
        <v>0</v>
      </c>
      <c r="Q8" s="431">
        <f>+Year4!I7</f>
        <v>0</v>
      </c>
      <c r="R8" s="437">
        <f>+Q8+P8+O8</f>
        <v>0</v>
      </c>
      <c r="S8" s="433">
        <f>+Year5!G7</f>
        <v>0</v>
      </c>
      <c r="T8" s="434">
        <f>+Year5!H7</f>
        <v>0</v>
      </c>
      <c r="U8" s="431">
        <f>+Year5!I7</f>
        <v>0</v>
      </c>
      <c r="V8" s="438">
        <f>+U8+T8+S8</f>
        <v>0</v>
      </c>
      <c r="W8" s="433">
        <f>+Year6!$G7</f>
        <v>0</v>
      </c>
      <c r="X8" s="434">
        <f>+Year6!$H7</f>
        <v>0</v>
      </c>
      <c r="Y8" s="431">
        <f>+Year6!$I7</f>
        <v>0</v>
      </c>
      <c r="Z8" s="758">
        <f>+Y8+X8+W8</f>
        <v>0</v>
      </c>
      <c r="AA8" s="433">
        <f>+Year7!$G7</f>
        <v>0</v>
      </c>
      <c r="AB8" s="434">
        <f>+Year7!$H7</f>
        <v>0</v>
      </c>
      <c r="AC8" s="431">
        <f>+Year7!$I7</f>
        <v>0</v>
      </c>
      <c r="AD8" s="758">
        <f>AA8+AB8+AC8</f>
        <v>0</v>
      </c>
      <c r="AE8" s="763">
        <f t="shared" ref="AE8:AG12" si="0">+C8+G8+K8+O8+S8+W8+AA8</f>
        <v>0</v>
      </c>
      <c r="AF8" s="439">
        <f t="shared" si="0"/>
        <v>0</v>
      </c>
      <c r="AG8" s="440">
        <f t="shared" si="0"/>
        <v>0</v>
      </c>
      <c r="AH8" s="441">
        <f>+AG8+AF8+AE8</f>
        <v>0</v>
      </c>
    </row>
    <row r="9" spans="1:34" ht="13.8" x14ac:dyDescent="0.3">
      <c r="A9" s="908">
        <f>+Year1!A8</f>
        <v>0</v>
      </c>
      <c r="B9" s="908"/>
      <c r="C9" s="429">
        <f>+Year1!G8</f>
        <v>0</v>
      </c>
      <c r="D9" s="430">
        <f>+Year1!H8</f>
        <v>0</v>
      </c>
      <c r="E9" s="431">
        <f>+Year1!I8</f>
        <v>0</v>
      </c>
      <c r="F9" s="432">
        <f>+E9+D9+C9</f>
        <v>0</v>
      </c>
      <c r="G9" s="433">
        <f>+Year2!G8</f>
        <v>0</v>
      </c>
      <c r="H9" s="434">
        <f>+Year2!H8</f>
        <v>0</v>
      </c>
      <c r="I9" s="431">
        <f>+Year2!I8</f>
        <v>0</v>
      </c>
      <c r="J9" s="435">
        <f>+I9+H9+G9</f>
        <v>0</v>
      </c>
      <c r="K9" s="433">
        <f>+Year3!G8</f>
        <v>0</v>
      </c>
      <c r="L9" s="434">
        <f>+Year3!H8</f>
        <v>0</v>
      </c>
      <c r="M9" s="431">
        <f>+Year3!I8</f>
        <v>0</v>
      </c>
      <c r="N9" s="436">
        <f>+M9+L9+K9</f>
        <v>0</v>
      </c>
      <c r="O9" s="433">
        <f>+Year4!G8</f>
        <v>0</v>
      </c>
      <c r="P9" s="434">
        <f>+Year4!H8</f>
        <v>0</v>
      </c>
      <c r="Q9" s="431">
        <f>+Year4!I8</f>
        <v>0</v>
      </c>
      <c r="R9" s="437">
        <f>+Q9+P9+O9</f>
        <v>0</v>
      </c>
      <c r="S9" s="433">
        <f>+Year5!G8</f>
        <v>0</v>
      </c>
      <c r="T9" s="434">
        <f>+Year5!H8</f>
        <v>0</v>
      </c>
      <c r="U9" s="431">
        <f>+Year5!I8</f>
        <v>0</v>
      </c>
      <c r="V9" s="438">
        <f>+U9+T9+S9</f>
        <v>0</v>
      </c>
      <c r="W9" s="433">
        <f>+Year6!$G8</f>
        <v>0</v>
      </c>
      <c r="X9" s="434">
        <f>+Year6!$H8</f>
        <v>0</v>
      </c>
      <c r="Y9" s="431">
        <f>+Year6!$I8</f>
        <v>0</v>
      </c>
      <c r="Z9" s="758">
        <f>+Y9+X9+W9</f>
        <v>0</v>
      </c>
      <c r="AA9" s="433">
        <f>+Year7!$G8</f>
        <v>0</v>
      </c>
      <c r="AB9" s="434">
        <f>+Year7!$H8</f>
        <v>0</v>
      </c>
      <c r="AC9" s="431">
        <f>+Year7!$I8</f>
        <v>0</v>
      </c>
      <c r="AD9" s="758">
        <f>AA9+AB9+AC9</f>
        <v>0</v>
      </c>
      <c r="AE9" s="763">
        <f t="shared" si="0"/>
        <v>0</v>
      </c>
      <c r="AF9" s="439">
        <f t="shared" si="0"/>
        <v>0</v>
      </c>
      <c r="AG9" s="440">
        <f t="shared" si="0"/>
        <v>0</v>
      </c>
      <c r="AH9" s="442">
        <f>+AG9+AF9+AE9</f>
        <v>0</v>
      </c>
    </row>
    <row r="10" spans="1:34" ht="13.8" x14ac:dyDescent="0.3">
      <c r="A10" s="908">
        <f>+Year1!A9</f>
        <v>0</v>
      </c>
      <c r="B10" s="908"/>
      <c r="C10" s="429">
        <f>+Year1!G9</f>
        <v>0</v>
      </c>
      <c r="D10" s="430">
        <f>+Year1!H9</f>
        <v>0</v>
      </c>
      <c r="E10" s="431">
        <f>+Year1!I9</f>
        <v>0</v>
      </c>
      <c r="F10" s="432">
        <f>+E10+D10+C10</f>
        <v>0</v>
      </c>
      <c r="G10" s="433">
        <f>+Year2!G9</f>
        <v>0</v>
      </c>
      <c r="H10" s="434">
        <f>+Year2!H9</f>
        <v>0</v>
      </c>
      <c r="I10" s="431">
        <f>+Year2!I9</f>
        <v>0</v>
      </c>
      <c r="J10" s="435">
        <f>+I10+H10+G10</f>
        <v>0</v>
      </c>
      <c r="K10" s="433">
        <f>+Year3!G9</f>
        <v>0</v>
      </c>
      <c r="L10" s="434">
        <f>+Year3!H9</f>
        <v>0</v>
      </c>
      <c r="M10" s="431">
        <f>+Year3!I9</f>
        <v>0</v>
      </c>
      <c r="N10" s="436">
        <f>+M10+L10+K10</f>
        <v>0</v>
      </c>
      <c r="O10" s="433">
        <f>+Year4!G9</f>
        <v>0</v>
      </c>
      <c r="P10" s="434">
        <f>+Year4!H9</f>
        <v>0</v>
      </c>
      <c r="Q10" s="431">
        <f>+Year4!I9</f>
        <v>0</v>
      </c>
      <c r="R10" s="437">
        <f>+Q10+P10+O10</f>
        <v>0</v>
      </c>
      <c r="S10" s="433">
        <f>+Year5!G9</f>
        <v>0</v>
      </c>
      <c r="T10" s="434">
        <f>+Year5!H9</f>
        <v>0</v>
      </c>
      <c r="U10" s="431">
        <f>+Year5!I9</f>
        <v>0</v>
      </c>
      <c r="V10" s="438">
        <f>+U10+T10+S10</f>
        <v>0</v>
      </c>
      <c r="W10" s="433">
        <f>+Year6!$G9</f>
        <v>0</v>
      </c>
      <c r="X10" s="434">
        <f>+Year6!$H9</f>
        <v>0</v>
      </c>
      <c r="Y10" s="431">
        <f>+Year6!$I9</f>
        <v>0</v>
      </c>
      <c r="Z10" s="758">
        <f>+Y10+X10+W10</f>
        <v>0</v>
      </c>
      <c r="AA10" s="433">
        <f>+Year7!$G9</f>
        <v>0</v>
      </c>
      <c r="AB10" s="434">
        <f>+Year7!$H9</f>
        <v>0</v>
      </c>
      <c r="AC10" s="431">
        <f>+Year7!$I9</f>
        <v>0</v>
      </c>
      <c r="AD10" s="758">
        <f>AA10+AB10+AC10</f>
        <v>0</v>
      </c>
      <c r="AE10" s="763">
        <f t="shared" si="0"/>
        <v>0</v>
      </c>
      <c r="AF10" s="439">
        <f t="shared" si="0"/>
        <v>0</v>
      </c>
      <c r="AG10" s="440">
        <f t="shared" si="0"/>
        <v>0</v>
      </c>
      <c r="AH10" s="442">
        <f>+AG10+AF10+AE10</f>
        <v>0</v>
      </c>
    </row>
    <row r="11" spans="1:34" ht="13.8" x14ac:dyDescent="0.3">
      <c r="A11" s="908">
        <f>+Year1!A10</f>
        <v>0</v>
      </c>
      <c r="B11" s="908"/>
      <c r="C11" s="429">
        <f>+Year1!G10</f>
        <v>0</v>
      </c>
      <c r="D11" s="430">
        <f>+Year1!H10</f>
        <v>0</v>
      </c>
      <c r="E11" s="431">
        <f>+Year1!I10</f>
        <v>0</v>
      </c>
      <c r="F11" s="432">
        <f>+E11+D11+C11</f>
        <v>0</v>
      </c>
      <c r="G11" s="433">
        <f>+Year2!G10</f>
        <v>0</v>
      </c>
      <c r="H11" s="434">
        <f>+Year2!H10</f>
        <v>0</v>
      </c>
      <c r="I11" s="431">
        <f>+Year2!I10</f>
        <v>0</v>
      </c>
      <c r="J11" s="435">
        <f>+I11+H11+G11</f>
        <v>0</v>
      </c>
      <c r="K11" s="433">
        <f>+Year3!G10</f>
        <v>0</v>
      </c>
      <c r="L11" s="434">
        <f>+Year3!H10</f>
        <v>0</v>
      </c>
      <c r="M11" s="431">
        <f>+Year3!I10</f>
        <v>0</v>
      </c>
      <c r="N11" s="436">
        <f>+M11+L11+K11</f>
        <v>0</v>
      </c>
      <c r="O11" s="433">
        <f>+Year4!G10</f>
        <v>0</v>
      </c>
      <c r="P11" s="434">
        <f>+Year4!H10</f>
        <v>0</v>
      </c>
      <c r="Q11" s="431">
        <f>+Year4!I10</f>
        <v>0</v>
      </c>
      <c r="R11" s="437">
        <f>+Q11+P11+O11</f>
        <v>0</v>
      </c>
      <c r="S11" s="433">
        <f>+Year5!G10</f>
        <v>0</v>
      </c>
      <c r="T11" s="434">
        <f>+Year5!H10</f>
        <v>0</v>
      </c>
      <c r="U11" s="431">
        <f>+Year5!I10</f>
        <v>0</v>
      </c>
      <c r="V11" s="438">
        <f>+U11+T11+S11</f>
        <v>0</v>
      </c>
      <c r="W11" s="433">
        <f>+Year6!$G10</f>
        <v>0</v>
      </c>
      <c r="X11" s="434">
        <f>+Year6!$H10</f>
        <v>0</v>
      </c>
      <c r="Y11" s="431">
        <f>+Year6!$I10</f>
        <v>0</v>
      </c>
      <c r="Z11" s="758">
        <f>+Y11+X11+W11</f>
        <v>0</v>
      </c>
      <c r="AA11" s="433">
        <f>+Year7!$G10</f>
        <v>0</v>
      </c>
      <c r="AB11" s="434">
        <f>+Year7!$H10</f>
        <v>0</v>
      </c>
      <c r="AC11" s="431">
        <f>+Year7!$I10</f>
        <v>0</v>
      </c>
      <c r="AD11" s="758">
        <f>AA11+AB11+AC11</f>
        <v>0</v>
      </c>
      <c r="AE11" s="763">
        <f t="shared" si="0"/>
        <v>0</v>
      </c>
      <c r="AF11" s="439">
        <f t="shared" si="0"/>
        <v>0</v>
      </c>
      <c r="AG11" s="440">
        <f t="shared" si="0"/>
        <v>0</v>
      </c>
      <c r="AH11" s="442">
        <f>+AG11+AF11+AE11</f>
        <v>0</v>
      </c>
    </row>
    <row r="12" spans="1:34" ht="14.4" thickBot="1" x14ac:dyDescent="0.35">
      <c r="A12" s="908">
        <f>+Year1!A11</f>
        <v>0</v>
      </c>
      <c r="B12" s="908"/>
      <c r="C12" s="429">
        <f>+Year1!G11</f>
        <v>0</v>
      </c>
      <c r="D12" s="430">
        <f>+Year1!H11</f>
        <v>0</v>
      </c>
      <c r="E12" s="431">
        <f>+Year1!I11</f>
        <v>0</v>
      </c>
      <c r="F12" s="432">
        <f>+E12+D12+C12</f>
        <v>0</v>
      </c>
      <c r="G12" s="433">
        <f>+Year2!G11</f>
        <v>0</v>
      </c>
      <c r="H12" s="434">
        <f>+Year2!H11</f>
        <v>0</v>
      </c>
      <c r="I12" s="431">
        <f>+Year2!I11</f>
        <v>0</v>
      </c>
      <c r="J12" s="435">
        <f>+I12+H12+G12</f>
        <v>0</v>
      </c>
      <c r="K12" s="433">
        <f>+Year3!G11</f>
        <v>0</v>
      </c>
      <c r="L12" s="434">
        <f>+Year3!H11</f>
        <v>0</v>
      </c>
      <c r="M12" s="431">
        <f>+Year3!I11</f>
        <v>0</v>
      </c>
      <c r="N12" s="436">
        <f>+M12+L12+K12</f>
        <v>0</v>
      </c>
      <c r="O12" s="433">
        <f>+Year4!G11</f>
        <v>0</v>
      </c>
      <c r="P12" s="434">
        <f>+Year4!H11</f>
        <v>0</v>
      </c>
      <c r="Q12" s="431">
        <f>+Year4!I11</f>
        <v>0</v>
      </c>
      <c r="R12" s="437">
        <f>+Q12+P12+O12</f>
        <v>0</v>
      </c>
      <c r="S12" s="433">
        <f>+Year5!G11</f>
        <v>0</v>
      </c>
      <c r="T12" s="434">
        <f>+Year5!H11</f>
        <v>0</v>
      </c>
      <c r="U12" s="431">
        <f>+Year5!I11</f>
        <v>0</v>
      </c>
      <c r="V12" s="438">
        <f>+U12+T12+S12</f>
        <v>0</v>
      </c>
      <c r="W12" s="433">
        <f>+Year6!$G11</f>
        <v>0</v>
      </c>
      <c r="X12" s="434">
        <f>+Year6!$H11</f>
        <v>0</v>
      </c>
      <c r="Y12" s="431">
        <f>+Year6!$I11</f>
        <v>0</v>
      </c>
      <c r="Z12" s="758">
        <f>+Y12+X12+W12</f>
        <v>0</v>
      </c>
      <c r="AA12" s="433">
        <f>+Year7!$G11</f>
        <v>0</v>
      </c>
      <c r="AB12" s="434">
        <f>+Year7!$H11</f>
        <v>0</v>
      </c>
      <c r="AC12" s="431">
        <f>+Year7!$I11</f>
        <v>0</v>
      </c>
      <c r="AD12" s="758">
        <f>AA12+AB12+AC12</f>
        <v>0</v>
      </c>
      <c r="AE12" s="763">
        <f t="shared" si="0"/>
        <v>0</v>
      </c>
      <c r="AF12" s="439">
        <f t="shared" si="0"/>
        <v>0</v>
      </c>
      <c r="AG12" s="440">
        <f t="shared" si="0"/>
        <v>0</v>
      </c>
      <c r="AH12" s="443">
        <f>+AG12+AF12+AE12</f>
        <v>0</v>
      </c>
    </row>
    <row r="13" spans="1:34" ht="14.4" thickBot="1" x14ac:dyDescent="0.35">
      <c r="A13" s="733" t="s">
        <v>168</v>
      </c>
      <c r="B13" s="351"/>
      <c r="C13" s="445">
        <f t="shared" ref="C13:V13" si="1">SUM(C8:C12)</f>
        <v>0</v>
      </c>
      <c r="D13" s="445">
        <f t="shared" si="1"/>
        <v>0</v>
      </c>
      <c r="E13" s="445">
        <f t="shared" si="1"/>
        <v>0</v>
      </c>
      <c r="F13" s="446">
        <f t="shared" si="1"/>
        <v>0</v>
      </c>
      <c r="G13" s="445">
        <f t="shared" si="1"/>
        <v>0</v>
      </c>
      <c r="H13" s="445">
        <f t="shared" si="1"/>
        <v>0</v>
      </c>
      <c r="I13" s="445">
        <f t="shared" si="1"/>
        <v>0</v>
      </c>
      <c r="J13" s="446">
        <f t="shared" si="1"/>
        <v>0</v>
      </c>
      <c r="K13" s="445">
        <f t="shared" si="1"/>
        <v>0</v>
      </c>
      <c r="L13" s="445">
        <f t="shared" si="1"/>
        <v>0</v>
      </c>
      <c r="M13" s="445">
        <f t="shared" si="1"/>
        <v>0</v>
      </c>
      <c r="N13" s="446">
        <f t="shared" si="1"/>
        <v>0</v>
      </c>
      <c r="O13" s="445">
        <f t="shared" si="1"/>
        <v>0</v>
      </c>
      <c r="P13" s="445">
        <f t="shared" si="1"/>
        <v>0</v>
      </c>
      <c r="Q13" s="445">
        <f t="shared" si="1"/>
        <v>0</v>
      </c>
      <c r="R13" s="446">
        <f t="shared" si="1"/>
        <v>0</v>
      </c>
      <c r="S13" s="445">
        <f t="shared" si="1"/>
        <v>0</v>
      </c>
      <c r="T13" s="445">
        <f t="shared" si="1"/>
        <v>0</v>
      </c>
      <c r="U13" s="445">
        <f t="shared" si="1"/>
        <v>0</v>
      </c>
      <c r="V13" s="446">
        <f t="shared" si="1"/>
        <v>0</v>
      </c>
      <c r="W13" s="445">
        <f>SUM(W8:W12)</f>
        <v>0</v>
      </c>
      <c r="X13" s="445">
        <f>SUM(X8:X12)</f>
        <v>0</v>
      </c>
      <c r="Y13" s="445">
        <f t="shared" ref="Y13" si="2">SUM(Y8:Y12)</f>
        <v>0</v>
      </c>
      <c r="Z13" s="759">
        <f>SUM(Z8:Z12)</f>
        <v>0</v>
      </c>
      <c r="AA13" s="446"/>
      <c r="AB13" s="446"/>
      <c r="AC13" s="446"/>
      <c r="AD13" s="759">
        <f>SUM(AD8:AD12)</f>
        <v>0</v>
      </c>
      <c r="AE13" s="446">
        <f>SUM(AE8:AE12)</f>
        <v>0</v>
      </c>
      <c r="AF13" s="445">
        <f>SUM(AF8:AF12)</f>
        <v>0</v>
      </c>
      <c r="AG13" s="445">
        <f>SUM(AG8:AG12)</f>
        <v>0</v>
      </c>
      <c r="AH13" s="447">
        <f>SUM(AH8:AH12)</f>
        <v>0</v>
      </c>
    </row>
    <row r="14" spans="1:34" ht="13.8" x14ac:dyDescent="0.3">
      <c r="A14" s="448" t="s">
        <v>169</v>
      </c>
      <c r="B14" s="448"/>
      <c r="C14" s="449"/>
      <c r="D14" s="450"/>
      <c r="E14" s="451"/>
      <c r="F14" s="450"/>
      <c r="G14" s="449"/>
      <c r="H14" s="450"/>
      <c r="I14" s="451"/>
      <c r="J14" s="450"/>
      <c r="K14" s="449"/>
      <c r="L14" s="450"/>
      <c r="M14" s="451"/>
      <c r="N14" s="450"/>
      <c r="O14" s="449"/>
      <c r="P14" s="450"/>
      <c r="Q14" s="451"/>
      <c r="R14" s="450"/>
      <c r="S14" s="449"/>
      <c r="T14" s="450"/>
      <c r="U14" s="451"/>
      <c r="V14" s="450"/>
      <c r="W14" s="449"/>
      <c r="X14" s="450"/>
      <c r="Y14" s="451"/>
      <c r="Z14" s="760"/>
      <c r="AA14" s="767"/>
      <c r="AB14" s="767"/>
      <c r="AC14" s="767"/>
      <c r="AD14" s="760"/>
      <c r="AE14" s="450"/>
      <c r="AF14" s="450"/>
      <c r="AG14" s="451"/>
      <c r="AH14" s="451"/>
    </row>
    <row r="15" spans="1:34" ht="13.8" x14ac:dyDescent="0.3">
      <c r="A15" s="908">
        <f>+Year1!A14</f>
        <v>0</v>
      </c>
      <c r="B15" s="908"/>
      <c r="C15" s="429">
        <f>+Year1!G14</f>
        <v>0</v>
      </c>
      <c r="D15" s="430">
        <f>+Year1!H14</f>
        <v>0</v>
      </c>
      <c r="E15" s="431">
        <f>+Year1!I14</f>
        <v>0</v>
      </c>
      <c r="F15" s="432">
        <f>+E15+D15+C15</f>
        <v>0</v>
      </c>
      <c r="G15" s="433">
        <f>+Year2!G14</f>
        <v>0</v>
      </c>
      <c r="H15" s="434">
        <f>+Year2!H14</f>
        <v>0</v>
      </c>
      <c r="I15" s="431">
        <f>+Year2!I14</f>
        <v>0</v>
      </c>
      <c r="J15" s="435">
        <f>+I15+H15+G15</f>
        <v>0</v>
      </c>
      <c r="K15" s="433">
        <f>+Year3!G14</f>
        <v>0</v>
      </c>
      <c r="L15" s="434">
        <f>+Year3!H14</f>
        <v>0</v>
      </c>
      <c r="M15" s="431">
        <f>+Year3!I14</f>
        <v>0</v>
      </c>
      <c r="N15" s="436">
        <f>+M15+L15+K15</f>
        <v>0</v>
      </c>
      <c r="O15" s="433">
        <f>+Year4!G14</f>
        <v>0</v>
      </c>
      <c r="P15" s="434">
        <f>+Year4!H14</f>
        <v>0</v>
      </c>
      <c r="Q15" s="431">
        <f>+Year4!I14</f>
        <v>0</v>
      </c>
      <c r="R15" s="437">
        <f>+Q15+P15+O15</f>
        <v>0</v>
      </c>
      <c r="S15" s="433">
        <f>+Year5!G14</f>
        <v>0</v>
      </c>
      <c r="T15" s="434">
        <f>+Year5!H14</f>
        <v>0</v>
      </c>
      <c r="U15" s="431">
        <f>+Year5!I14</f>
        <v>0</v>
      </c>
      <c r="V15" s="438">
        <f>+U15+T15+S15</f>
        <v>0</v>
      </c>
      <c r="W15" s="433">
        <f>+Year6!$G14</f>
        <v>0</v>
      </c>
      <c r="X15" s="434">
        <f>+Year6!$H14</f>
        <v>0</v>
      </c>
      <c r="Y15" s="431">
        <f>+Year6!$I14</f>
        <v>0</v>
      </c>
      <c r="Z15" s="758">
        <f>+Y15+X15+W15</f>
        <v>0</v>
      </c>
      <c r="AA15" s="433">
        <f>+Year7!$G14</f>
        <v>0</v>
      </c>
      <c r="AB15" s="434">
        <f>+Year7!$H14</f>
        <v>0</v>
      </c>
      <c r="AC15" s="431">
        <f>+Year7!$I14</f>
        <v>0</v>
      </c>
      <c r="AD15" s="758">
        <f>SUM(AA15:AC15)</f>
        <v>0</v>
      </c>
      <c r="AE15" s="763">
        <f t="shared" ref="AE15:AG19" si="3">+C15+G15+K15+O15+S15+W15+AA15</f>
        <v>0</v>
      </c>
      <c r="AF15" s="439">
        <f t="shared" si="3"/>
        <v>0</v>
      </c>
      <c r="AG15" s="439">
        <f t="shared" si="3"/>
        <v>0</v>
      </c>
      <c r="AH15" s="442">
        <f>+AG15+AF15+AE15</f>
        <v>0</v>
      </c>
    </row>
    <row r="16" spans="1:34" ht="13.8" x14ac:dyDescent="0.3">
      <c r="A16" s="908">
        <f>+Year1!A15</f>
        <v>0</v>
      </c>
      <c r="B16" s="908"/>
      <c r="C16" s="429">
        <f>+Year1!G15</f>
        <v>0</v>
      </c>
      <c r="D16" s="430">
        <f>+Year1!H15</f>
        <v>0</v>
      </c>
      <c r="E16" s="431">
        <f>+Year1!I15</f>
        <v>0</v>
      </c>
      <c r="F16" s="432">
        <f>+E16+D16+C16</f>
        <v>0</v>
      </c>
      <c r="G16" s="433">
        <f>+Year2!G15</f>
        <v>0</v>
      </c>
      <c r="H16" s="434">
        <f>+Year2!H15</f>
        <v>0</v>
      </c>
      <c r="I16" s="431">
        <f>+Year2!I15</f>
        <v>0</v>
      </c>
      <c r="J16" s="435">
        <f>+I16+H16+G16</f>
        <v>0</v>
      </c>
      <c r="K16" s="433">
        <f>+Year3!G15</f>
        <v>0</v>
      </c>
      <c r="L16" s="434">
        <f>+Year3!H15</f>
        <v>0</v>
      </c>
      <c r="M16" s="431">
        <f>+Year3!I15</f>
        <v>0</v>
      </c>
      <c r="N16" s="436">
        <f>+M16+L16+K16</f>
        <v>0</v>
      </c>
      <c r="O16" s="433">
        <f>+Year4!G15</f>
        <v>0</v>
      </c>
      <c r="P16" s="434">
        <f>+Year4!H15</f>
        <v>0</v>
      </c>
      <c r="Q16" s="431">
        <f>+Year4!I15</f>
        <v>0</v>
      </c>
      <c r="R16" s="437">
        <f>+Q16+P16+O16</f>
        <v>0</v>
      </c>
      <c r="S16" s="433">
        <f>+Year5!G15</f>
        <v>0</v>
      </c>
      <c r="T16" s="434">
        <f>+Year5!H15</f>
        <v>0</v>
      </c>
      <c r="U16" s="431">
        <f>+Year5!I15</f>
        <v>0</v>
      </c>
      <c r="V16" s="438">
        <f>+U16+T16+S16</f>
        <v>0</v>
      </c>
      <c r="W16" s="433">
        <f>+Year6!$G15</f>
        <v>0</v>
      </c>
      <c r="X16" s="434">
        <f>+Year6!$H15</f>
        <v>0</v>
      </c>
      <c r="Y16" s="431">
        <f>+Year6!$I15</f>
        <v>0</v>
      </c>
      <c r="Z16" s="758">
        <f>+Y16+X16+W16</f>
        <v>0</v>
      </c>
      <c r="AA16" s="433">
        <f>+Year7!$G15</f>
        <v>0</v>
      </c>
      <c r="AB16" s="434">
        <f>+Year7!$H15</f>
        <v>0</v>
      </c>
      <c r="AC16" s="431">
        <f>+Year7!$I15</f>
        <v>0</v>
      </c>
      <c r="AD16" s="758">
        <f>SUM(AA16:AC16)</f>
        <v>0</v>
      </c>
      <c r="AE16" s="763">
        <f t="shared" si="3"/>
        <v>0</v>
      </c>
      <c r="AF16" s="439">
        <f t="shared" si="3"/>
        <v>0</v>
      </c>
      <c r="AG16" s="439">
        <f t="shared" si="3"/>
        <v>0</v>
      </c>
      <c r="AH16" s="442">
        <f>+AG16+AF16+AE16</f>
        <v>0</v>
      </c>
    </row>
    <row r="17" spans="1:34" ht="13.8" x14ac:dyDescent="0.3">
      <c r="A17" s="908">
        <f>+Year1!A16</f>
        <v>0</v>
      </c>
      <c r="B17" s="908"/>
      <c r="C17" s="429">
        <f>+Year1!G16</f>
        <v>0</v>
      </c>
      <c r="D17" s="430">
        <f>+Year1!H16</f>
        <v>0</v>
      </c>
      <c r="E17" s="431">
        <f>+Year1!I16</f>
        <v>0</v>
      </c>
      <c r="F17" s="432">
        <f>+E17+D17+C17</f>
        <v>0</v>
      </c>
      <c r="G17" s="433">
        <f>+Year2!G16</f>
        <v>0</v>
      </c>
      <c r="H17" s="434">
        <f>+Year2!H16</f>
        <v>0</v>
      </c>
      <c r="I17" s="431">
        <f>+Year2!I16</f>
        <v>0</v>
      </c>
      <c r="J17" s="435">
        <f>+I17+H17+G17</f>
        <v>0</v>
      </c>
      <c r="K17" s="433">
        <f>+Year3!G16</f>
        <v>0</v>
      </c>
      <c r="L17" s="434">
        <f>+Year3!H16</f>
        <v>0</v>
      </c>
      <c r="M17" s="431">
        <f>+Year3!I16</f>
        <v>0</v>
      </c>
      <c r="N17" s="436">
        <f>+M17+L17+K17</f>
        <v>0</v>
      </c>
      <c r="O17" s="433">
        <f>+Year4!G16</f>
        <v>0</v>
      </c>
      <c r="P17" s="434">
        <f>+Year4!H16</f>
        <v>0</v>
      </c>
      <c r="Q17" s="431">
        <f>+Year4!I16</f>
        <v>0</v>
      </c>
      <c r="R17" s="437">
        <f>+Q17+P17+O17</f>
        <v>0</v>
      </c>
      <c r="S17" s="433">
        <f>+Year5!G16</f>
        <v>0</v>
      </c>
      <c r="T17" s="434">
        <f>+Year5!H16</f>
        <v>0</v>
      </c>
      <c r="U17" s="431">
        <f>+Year5!I16</f>
        <v>0</v>
      </c>
      <c r="V17" s="438">
        <f>+U17+T17+S17</f>
        <v>0</v>
      </c>
      <c r="W17" s="433">
        <f>+Year6!$G16</f>
        <v>0</v>
      </c>
      <c r="X17" s="434">
        <f>+Year6!$H16</f>
        <v>0</v>
      </c>
      <c r="Y17" s="431">
        <f>+Year6!$I16</f>
        <v>0</v>
      </c>
      <c r="Z17" s="758">
        <f>+Y17+X17+W17</f>
        <v>0</v>
      </c>
      <c r="AA17" s="433">
        <f>+Year7!$G16</f>
        <v>0</v>
      </c>
      <c r="AB17" s="434">
        <f>+Year7!$H16</f>
        <v>0</v>
      </c>
      <c r="AC17" s="431">
        <f>+Year7!$I16</f>
        <v>0</v>
      </c>
      <c r="AD17" s="758">
        <f>SUM(AA17:AC17)</f>
        <v>0</v>
      </c>
      <c r="AE17" s="763">
        <f t="shared" si="3"/>
        <v>0</v>
      </c>
      <c r="AF17" s="439">
        <f t="shared" si="3"/>
        <v>0</v>
      </c>
      <c r="AG17" s="439">
        <f t="shared" si="3"/>
        <v>0</v>
      </c>
      <c r="AH17" s="442">
        <f>+AG17+AF17+AE17</f>
        <v>0</v>
      </c>
    </row>
    <row r="18" spans="1:34" ht="13.8" x14ac:dyDescent="0.3">
      <c r="A18" s="908">
        <f>+Year1!A17</f>
        <v>0</v>
      </c>
      <c r="B18" s="908"/>
      <c r="C18" s="429">
        <f>+Year1!G17</f>
        <v>0</v>
      </c>
      <c r="D18" s="430">
        <f>+Year1!H17</f>
        <v>0</v>
      </c>
      <c r="E18" s="431">
        <f>+Year1!I17</f>
        <v>0</v>
      </c>
      <c r="F18" s="432">
        <f>+E18+D18+C18</f>
        <v>0</v>
      </c>
      <c r="G18" s="433">
        <f>+Year2!G17</f>
        <v>0</v>
      </c>
      <c r="H18" s="434">
        <f>+Year2!H17</f>
        <v>0</v>
      </c>
      <c r="I18" s="431">
        <f>+Year2!I17</f>
        <v>0</v>
      </c>
      <c r="J18" s="435">
        <f>+I18+H18+G18</f>
        <v>0</v>
      </c>
      <c r="K18" s="433">
        <f>+Year3!G17</f>
        <v>0</v>
      </c>
      <c r="L18" s="434">
        <f>+Year3!H17</f>
        <v>0</v>
      </c>
      <c r="M18" s="431">
        <f>+Year3!I17</f>
        <v>0</v>
      </c>
      <c r="N18" s="436">
        <f>+M18+L18+K18</f>
        <v>0</v>
      </c>
      <c r="O18" s="433">
        <f>+Year4!G17</f>
        <v>0</v>
      </c>
      <c r="P18" s="434">
        <f>+Year4!H17</f>
        <v>0</v>
      </c>
      <c r="Q18" s="431">
        <f>+Year4!I17</f>
        <v>0</v>
      </c>
      <c r="R18" s="437">
        <f>+Q18+P18+O18</f>
        <v>0</v>
      </c>
      <c r="S18" s="433">
        <f>+Year5!G17</f>
        <v>0</v>
      </c>
      <c r="T18" s="434">
        <f>+Year5!H17</f>
        <v>0</v>
      </c>
      <c r="U18" s="431">
        <f>+Year5!I17</f>
        <v>0</v>
      </c>
      <c r="V18" s="438">
        <f>+U18+T18+S18</f>
        <v>0</v>
      </c>
      <c r="W18" s="433">
        <f>+Year6!$G17</f>
        <v>0</v>
      </c>
      <c r="X18" s="434">
        <f>+Year6!$H17</f>
        <v>0</v>
      </c>
      <c r="Y18" s="431">
        <f>+Year6!$I17</f>
        <v>0</v>
      </c>
      <c r="Z18" s="758">
        <f>+Y18+X18+W18</f>
        <v>0</v>
      </c>
      <c r="AA18" s="433">
        <f>+Year7!$G17</f>
        <v>0</v>
      </c>
      <c r="AB18" s="434">
        <f>+Year7!$H17</f>
        <v>0</v>
      </c>
      <c r="AC18" s="431">
        <f>+Year7!$I17</f>
        <v>0</v>
      </c>
      <c r="AD18" s="758">
        <f>SUM(AA18:AC18)</f>
        <v>0</v>
      </c>
      <c r="AE18" s="763">
        <f t="shared" si="3"/>
        <v>0</v>
      </c>
      <c r="AF18" s="439">
        <f t="shared" si="3"/>
        <v>0</v>
      </c>
      <c r="AG18" s="439">
        <f t="shared" si="3"/>
        <v>0</v>
      </c>
      <c r="AH18" s="442">
        <f>+AG18+AF18+AE18</f>
        <v>0</v>
      </c>
    </row>
    <row r="19" spans="1:34" ht="13.8" x14ac:dyDescent="0.3">
      <c r="A19" s="908">
        <f>+Year1!A18</f>
        <v>0</v>
      </c>
      <c r="B19" s="908"/>
      <c r="C19" s="429">
        <f>+Year1!G18</f>
        <v>0</v>
      </c>
      <c r="D19" s="430">
        <f>+Year1!H18</f>
        <v>0</v>
      </c>
      <c r="E19" s="431">
        <f>+Year1!I18</f>
        <v>0</v>
      </c>
      <c r="F19" s="432">
        <f>+E19+D19+C19</f>
        <v>0</v>
      </c>
      <c r="G19" s="433">
        <f>+Year2!G18</f>
        <v>0</v>
      </c>
      <c r="H19" s="434">
        <f>+Year2!H18</f>
        <v>0</v>
      </c>
      <c r="I19" s="431">
        <f>+Year2!I18</f>
        <v>0</v>
      </c>
      <c r="J19" s="435">
        <f>+I19+H19+G19</f>
        <v>0</v>
      </c>
      <c r="K19" s="433">
        <f>+Year3!G18</f>
        <v>0</v>
      </c>
      <c r="L19" s="434">
        <f>+Year3!H18</f>
        <v>0</v>
      </c>
      <c r="M19" s="431">
        <f>+Year3!I18</f>
        <v>0</v>
      </c>
      <c r="N19" s="436">
        <f>+M19+L19+K19</f>
        <v>0</v>
      </c>
      <c r="O19" s="433">
        <f>+Year4!G18</f>
        <v>0</v>
      </c>
      <c r="P19" s="434">
        <f>+Year4!H18</f>
        <v>0</v>
      </c>
      <c r="Q19" s="431">
        <f>+Year4!I18</f>
        <v>0</v>
      </c>
      <c r="R19" s="437">
        <f>+Q19+P19+O19</f>
        <v>0</v>
      </c>
      <c r="S19" s="433">
        <f>+Year5!G18</f>
        <v>0</v>
      </c>
      <c r="T19" s="434">
        <f>+Year5!H18</f>
        <v>0</v>
      </c>
      <c r="U19" s="431">
        <f>+Year5!I18</f>
        <v>0</v>
      </c>
      <c r="V19" s="438">
        <f>+U19+T19+S19</f>
        <v>0</v>
      </c>
      <c r="W19" s="433">
        <f>+Year6!$G18</f>
        <v>0</v>
      </c>
      <c r="X19" s="434">
        <f>+Year6!$H18</f>
        <v>0</v>
      </c>
      <c r="Y19" s="431">
        <f>+Year6!$I18</f>
        <v>0</v>
      </c>
      <c r="Z19" s="758">
        <f>+Y19+X19+W19</f>
        <v>0</v>
      </c>
      <c r="AA19" s="433">
        <f>+Year7!$G18</f>
        <v>0</v>
      </c>
      <c r="AB19" s="434">
        <f>+Year7!$H18</f>
        <v>0</v>
      </c>
      <c r="AC19" s="431">
        <f>+Year7!$I18</f>
        <v>0</v>
      </c>
      <c r="AD19" s="758">
        <f>SUM(AA19:AC19)</f>
        <v>0</v>
      </c>
      <c r="AE19" s="763">
        <f t="shared" si="3"/>
        <v>0</v>
      </c>
      <c r="AF19" s="439">
        <f t="shared" si="3"/>
        <v>0</v>
      </c>
      <c r="AG19" s="439">
        <f t="shared" si="3"/>
        <v>0</v>
      </c>
      <c r="AH19" s="442">
        <f>+AG19+AF19+AE19</f>
        <v>0</v>
      </c>
    </row>
    <row r="20" spans="1:34" ht="13.8" x14ac:dyDescent="0.3">
      <c r="A20" s="722" t="s">
        <v>175</v>
      </c>
      <c r="B20" s="351"/>
      <c r="C20" s="452">
        <f t="shared" ref="C20:AH20" si="4">SUM(C15:C19)</f>
        <v>0</v>
      </c>
      <c r="D20" s="452">
        <f t="shared" si="4"/>
        <v>0</v>
      </c>
      <c r="E20" s="452">
        <f t="shared" si="4"/>
        <v>0</v>
      </c>
      <c r="F20" s="446">
        <f t="shared" si="4"/>
        <v>0</v>
      </c>
      <c r="G20" s="453">
        <f t="shared" si="4"/>
        <v>0</v>
      </c>
      <c r="H20" s="445">
        <f t="shared" si="4"/>
        <v>0</v>
      </c>
      <c r="I20" s="454">
        <f t="shared" si="4"/>
        <v>0</v>
      </c>
      <c r="J20" s="446">
        <f t="shared" si="4"/>
        <v>0</v>
      </c>
      <c r="K20" s="453">
        <f t="shared" si="4"/>
        <v>0</v>
      </c>
      <c r="L20" s="445">
        <f t="shared" si="4"/>
        <v>0</v>
      </c>
      <c r="M20" s="454">
        <f t="shared" si="4"/>
        <v>0</v>
      </c>
      <c r="N20" s="446">
        <f t="shared" si="4"/>
        <v>0</v>
      </c>
      <c r="O20" s="453">
        <f t="shared" si="4"/>
        <v>0</v>
      </c>
      <c r="P20" s="445">
        <f t="shared" si="4"/>
        <v>0</v>
      </c>
      <c r="Q20" s="454">
        <f t="shared" si="4"/>
        <v>0</v>
      </c>
      <c r="R20" s="446">
        <f t="shared" si="4"/>
        <v>0</v>
      </c>
      <c r="S20" s="453">
        <f t="shared" si="4"/>
        <v>0</v>
      </c>
      <c r="T20" s="445">
        <f t="shared" si="4"/>
        <v>0</v>
      </c>
      <c r="U20" s="454">
        <f t="shared" si="4"/>
        <v>0</v>
      </c>
      <c r="V20" s="446">
        <f t="shared" si="4"/>
        <v>0</v>
      </c>
      <c r="W20" s="453">
        <f>SUM(W15:W19)</f>
        <v>0</v>
      </c>
      <c r="X20" s="445">
        <f>SUM(X15:X19)</f>
        <v>0</v>
      </c>
      <c r="Y20" s="454">
        <f>SUM(Y15:Y19)</f>
        <v>0</v>
      </c>
      <c r="Z20" s="759">
        <f t="shared" ref="Z20" si="5">SUM(Z15:Z19)</f>
        <v>0</v>
      </c>
      <c r="AA20" s="452"/>
      <c r="AB20" s="452"/>
      <c r="AC20" s="452"/>
      <c r="AD20" s="759"/>
      <c r="AE20" s="446">
        <f t="shared" si="4"/>
        <v>0</v>
      </c>
      <c r="AF20" s="445">
        <f>SUM(AF15:AF19)</f>
        <v>0</v>
      </c>
      <c r="AG20" s="445">
        <f>SUM(AG15:AG19)</f>
        <v>0</v>
      </c>
      <c r="AH20" s="446">
        <f t="shared" si="4"/>
        <v>0</v>
      </c>
    </row>
    <row r="21" spans="1:34" ht="14.25" customHeight="1" x14ac:dyDescent="0.3">
      <c r="A21" s="455" t="s">
        <v>15</v>
      </c>
      <c r="B21" s="455"/>
      <c r="C21" s="456"/>
      <c r="D21" s="457"/>
      <c r="E21" s="458"/>
      <c r="F21" s="457"/>
      <c r="G21" s="456"/>
      <c r="H21" s="457"/>
      <c r="I21" s="458"/>
      <c r="J21" s="457"/>
      <c r="K21" s="456"/>
      <c r="L21" s="457"/>
      <c r="M21" s="458"/>
      <c r="N21" s="457"/>
      <c r="O21" s="456"/>
      <c r="P21" s="457"/>
      <c r="Q21" s="458"/>
      <c r="R21" s="457"/>
      <c r="S21" s="456"/>
      <c r="T21" s="457"/>
      <c r="U21" s="458"/>
      <c r="V21" s="457"/>
      <c r="W21" s="456"/>
      <c r="X21" s="457"/>
      <c r="Y21" s="458"/>
      <c r="Z21" s="761"/>
      <c r="AA21" s="457"/>
      <c r="AB21" s="457"/>
      <c r="AC21" s="457"/>
      <c r="AD21" s="761"/>
      <c r="AE21" s="457"/>
      <c r="AF21" s="457"/>
      <c r="AG21" s="458"/>
      <c r="AH21" s="457"/>
    </row>
    <row r="22" spans="1:34" ht="13.8" x14ac:dyDescent="0.3">
      <c r="A22" s="908">
        <f>+Year1!A21</f>
        <v>0</v>
      </c>
      <c r="B22" s="908"/>
      <c r="C22" s="429">
        <f>+Year1!G21</f>
        <v>0</v>
      </c>
      <c r="D22" s="430"/>
      <c r="E22" s="431">
        <f>+Year1!I21</f>
        <v>0</v>
      </c>
      <c r="F22" s="432">
        <f>+E22+C22</f>
        <v>0</v>
      </c>
      <c r="G22" s="433">
        <f>+Year2!G21</f>
        <v>0</v>
      </c>
      <c r="H22" s="434"/>
      <c r="I22" s="431">
        <f>+Year2!I21</f>
        <v>0</v>
      </c>
      <c r="J22" s="435">
        <f>SUM(G22:I22)</f>
        <v>0</v>
      </c>
      <c r="K22" s="433">
        <f>+Year3!G21</f>
        <v>0</v>
      </c>
      <c r="L22" s="434"/>
      <c r="M22" s="431">
        <f>+Year3!I21</f>
        <v>0</v>
      </c>
      <c r="N22" s="459">
        <f>SUM(K22:M22)</f>
        <v>0</v>
      </c>
      <c r="O22" s="433">
        <f>+Year4!G21</f>
        <v>0</v>
      </c>
      <c r="P22" s="434"/>
      <c r="Q22" s="431">
        <f>+Year4!I21</f>
        <v>0</v>
      </c>
      <c r="R22" s="437">
        <f>SUM(O22:Q22)</f>
        <v>0</v>
      </c>
      <c r="S22" s="433">
        <f>+Year5!G21</f>
        <v>0</v>
      </c>
      <c r="T22" s="434"/>
      <c r="U22" s="431">
        <f>+Year5!I21</f>
        <v>0</v>
      </c>
      <c r="V22" s="438">
        <f>SUM(S22:U22)</f>
        <v>0</v>
      </c>
      <c r="W22" s="433">
        <f>+Year6!$G21</f>
        <v>0</v>
      </c>
      <c r="X22" s="434"/>
      <c r="Y22" s="431">
        <f>+Year6!$I21</f>
        <v>0</v>
      </c>
      <c r="Z22" s="758">
        <f>SUM(W22:Y22)</f>
        <v>0</v>
      </c>
      <c r="AA22" s="433">
        <f>+Year7!$G21</f>
        <v>0</v>
      </c>
      <c r="AB22" s="434"/>
      <c r="AC22" s="431">
        <f>+Year7!$I21</f>
        <v>0</v>
      </c>
      <c r="AD22" s="766"/>
      <c r="AE22" s="763">
        <f t="shared" ref="AE22:AG26" si="6">+C22+G22+K22+O22+S22+W22+AA22</f>
        <v>0</v>
      </c>
      <c r="AF22" s="439">
        <f t="shared" si="6"/>
        <v>0</v>
      </c>
      <c r="AG22" s="439">
        <f t="shared" si="6"/>
        <v>0</v>
      </c>
      <c r="AH22" s="442">
        <f>+AG22+AF22+AE22</f>
        <v>0</v>
      </c>
    </row>
    <row r="23" spans="1:34" ht="13.8" x14ac:dyDescent="0.3">
      <c r="A23" s="908">
        <f>+Year1!A22</f>
        <v>0</v>
      </c>
      <c r="B23" s="908"/>
      <c r="C23" s="429">
        <f>+Year1!G22</f>
        <v>0</v>
      </c>
      <c r="D23" s="430"/>
      <c r="E23" s="431">
        <f>+Year1!I22</f>
        <v>0</v>
      </c>
      <c r="F23" s="432">
        <f>+E23+C23</f>
        <v>0</v>
      </c>
      <c r="G23" s="433">
        <f>+Year2!G22</f>
        <v>0</v>
      </c>
      <c r="H23" s="434"/>
      <c r="I23" s="431">
        <f>+Year2!I22</f>
        <v>0</v>
      </c>
      <c r="J23" s="435">
        <f>SUM(G23:I23)</f>
        <v>0</v>
      </c>
      <c r="K23" s="433">
        <f>+Year3!G22</f>
        <v>0</v>
      </c>
      <c r="L23" s="434"/>
      <c r="M23" s="431">
        <f>+Year3!I22</f>
        <v>0</v>
      </c>
      <c r="N23" s="436">
        <f>SUM(K23:M23)</f>
        <v>0</v>
      </c>
      <c r="O23" s="433">
        <f>+Year4!G22</f>
        <v>0</v>
      </c>
      <c r="P23" s="434"/>
      <c r="Q23" s="431">
        <f>+Year4!I22</f>
        <v>0</v>
      </c>
      <c r="R23" s="437">
        <f>SUM(O23:Q23)</f>
        <v>0</v>
      </c>
      <c r="S23" s="433">
        <f>+Year5!G22</f>
        <v>0</v>
      </c>
      <c r="T23" s="434"/>
      <c r="U23" s="431">
        <f>+Year5!I22</f>
        <v>0</v>
      </c>
      <c r="V23" s="438">
        <f>SUM(S23:U23)</f>
        <v>0</v>
      </c>
      <c r="W23" s="433">
        <f>+Year6!$G22</f>
        <v>0</v>
      </c>
      <c r="X23" s="434"/>
      <c r="Y23" s="431">
        <f>+Year6!$I22</f>
        <v>0</v>
      </c>
      <c r="Z23" s="758">
        <f>SUM(W23:Y23)</f>
        <v>0</v>
      </c>
      <c r="AA23" s="433">
        <f>+Year7!$G22</f>
        <v>0</v>
      </c>
      <c r="AB23" s="434"/>
      <c r="AC23" s="431">
        <f>+Year7!$I22</f>
        <v>0</v>
      </c>
      <c r="AD23" s="766"/>
      <c r="AE23" s="763">
        <f t="shared" si="6"/>
        <v>0</v>
      </c>
      <c r="AF23" s="439">
        <f t="shared" si="6"/>
        <v>0</v>
      </c>
      <c r="AG23" s="439">
        <f t="shared" si="6"/>
        <v>0</v>
      </c>
      <c r="AH23" s="442">
        <f>+AG23+AF23+AE23</f>
        <v>0</v>
      </c>
    </row>
    <row r="24" spans="1:34" ht="13.8" x14ac:dyDescent="0.3">
      <c r="A24" s="908">
        <f>+Year1!A23</f>
        <v>0</v>
      </c>
      <c r="B24" s="908"/>
      <c r="C24" s="429">
        <f>+Year1!G23</f>
        <v>0</v>
      </c>
      <c r="D24" s="430"/>
      <c r="E24" s="431">
        <f>+Year1!I23</f>
        <v>0</v>
      </c>
      <c r="F24" s="432">
        <f>+E24+C24</f>
        <v>0</v>
      </c>
      <c r="G24" s="433">
        <f>+Year2!G23</f>
        <v>0</v>
      </c>
      <c r="H24" s="434"/>
      <c r="I24" s="431">
        <f>+Year2!I23</f>
        <v>0</v>
      </c>
      <c r="J24" s="435">
        <f>SUM(G24:I24)</f>
        <v>0</v>
      </c>
      <c r="K24" s="433">
        <f>+Year3!G23</f>
        <v>0</v>
      </c>
      <c r="L24" s="434"/>
      <c r="M24" s="431">
        <f>+Year3!I23</f>
        <v>0</v>
      </c>
      <c r="N24" s="436">
        <f>SUM(K24:M24)</f>
        <v>0</v>
      </c>
      <c r="O24" s="433">
        <f>+Year4!G23</f>
        <v>0</v>
      </c>
      <c r="P24" s="434"/>
      <c r="Q24" s="431">
        <f>+Year4!I23</f>
        <v>0</v>
      </c>
      <c r="R24" s="437">
        <f>SUM(O24:Q24)</f>
        <v>0</v>
      </c>
      <c r="S24" s="433">
        <f>+Year5!G23</f>
        <v>0</v>
      </c>
      <c r="T24" s="434"/>
      <c r="U24" s="431">
        <f>+Year5!I23</f>
        <v>0</v>
      </c>
      <c r="V24" s="438">
        <f>SUM(S24:U24)</f>
        <v>0</v>
      </c>
      <c r="W24" s="433">
        <f>+Year6!$G23</f>
        <v>0</v>
      </c>
      <c r="X24" s="434"/>
      <c r="Y24" s="431">
        <f>+Year6!$I23</f>
        <v>0</v>
      </c>
      <c r="Z24" s="758">
        <f>SUM(W24:Y24)</f>
        <v>0</v>
      </c>
      <c r="AA24" s="433">
        <f>+Year7!$G23</f>
        <v>0</v>
      </c>
      <c r="AB24" s="434"/>
      <c r="AC24" s="431">
        <f>+Year7!$I23</f>
        <v>0</v>
      </c>
      <c r="AD24" s="766"/>
      <c r="AE24" s="763">
        <f t="shared" si="6"/>
        <v>0</v>
      </c>
      <c r="AF24" s="439">
        <f t="shared" si="6"/>
        <v>0</v>
      </c>
      <c r="AG24" s="439">
        <f t="shared" si="6"/>
        <v>0</v>
      </c>
      <c r="AH24" s="442">
        <f>+AG24+AF24+AE24</f>
        <v>0</v>
      </c>
    </row>
    <row r="25" spans="1:34" ht="13.8" x14ac:dyDescent="0.3">
      <c r="A25" s="908">
        <f>+Year1!A24</f>
        <v>0</v>
      </c>
      <c r="B25" s="908"/>
      <c r="C25" s="429">
        <f>+Year1!G24</f>
        <v>0</v>
      </c>
      <c r="D25" s="430"/>
      <c r="E25" s="431">
        <f>+Year1!I24</f>
        <v>0</v>
      </c>
      <c r="F25" s="432">
        <f>+E25+C25</f>
        <v>0</v>
      </c>
      <c r="G25" s="433">
        <f>+Year2!G24</f>
        <v>0</v>
      </c>
      <c r="H25" s="434"/>
      <c r="I25" s="431">
        <f>+Year2!I24</f>
        <v>0</v>
      </c>
      <c r="J25" s="435">
        <f>SUM(G25:I25)</f>
        <v>0</v>
      </c>
      <c r="K25" s="433">
        <f>+Year3!G24</f>
        <v>0</v>
      </c>
      <c r="L25" s="434"/>
      <c r="M25" s="431">
        <f>+Year3!I24</f>
        <v>0</v>
      </c>
      <c r="N25" s="436">
        <f>SUM(K25:M25)</f>
        <v>0</v>
      </c>
      <c r="O25" s="433">
        <f>+Year4!G24</f>
        <v>0</v>
      </c>
      <c r="P25" s="434"/>
      <c r="Q25" s="431">
        <f>+Year4!I24</f>
        <v>0</v>
      </c>
      <c r="R25" s="437">
        <f>SUM(O25:Q25)</f>
        <v>0</v>
      </c>
      <c r="S25" s="433">
        <f>+Year5!G24</f>
        <v>0</v>
      </c>
      <c r="T25" s="434"/>
      <c r="U25" s="431">
        <f>+Year5!I24</f>
        <v>0</v>
      </c>
      <c r="V25" s="438">
        <f>SUM(S25:U25)</f>
        <v>0</v>
      </c>
      <c r="W25" s="433">
        <f>+Year6!$G24</f>
        <v>0</v>
      </c>
      <c r="X25" s="434"/>
      <c r="Y25" s="431">
        <f>+Year6!$I24</f>
        <v>0</v>
      </c>
      <c r="Z25" s="758">
        <f>SUM(W25:Y25)</f>
        <v>0</v>
      </c>
      <c r="AA25" s="433">
        <f>+Year6!$G24</f>
        <v>0</v>
      </c>
      <c r="AB25" s="434"/>
      <c r="AC25" s="431">
        <f>+Year7!$I24</f>
        <v>0</v>
      </c>
      <c r="AD25" s="766"/>
      <c r="AE25" s="763">
        <f t="shared" si="6"/>
        <v>0</v>
      </c>
      <c r="AF25" s="439">
        <f t="shared" si="6"/>
        <v>0</v>
      </c>
      <c r="AG25" s="439">
        <f t="shared" si="6"/>
        <v>0</v>
      </c>
      <c r="AH25" s="442">
        <f>+AG25+AF25+AE25</f>
        <v>0</v>
      </c>
    </row>
    <row r="26" spans="1:34" ht="13.8" x14ac:dyDescent="0.3">
      <c r="A26" s="908">
        <f>+Year1!A25</f>
        <v>0</v>
      </c>
      <c r="B26" s="908"/>
      <c r="C26" s="429">
        <f>+Year1!G25</f>
        <v>0</v>
      </c>
      <c r="D26" s="430"/>
      <c r="E26" s="431">
        <f>+Year1!I25</f>
        <v>0</v>
      </c>
      <c r="F26" s="460">
        <f>+E26+C26</f>
        <v>0</v>
      </c>
      <c r="G26" s="433">
        <f>+Year2!G25</f>
        <v>0</v>
      </c>
      <c r="H26" s="434"/>
      <c r="I26" s="431">
        <f>+Year2!I25</f>
        <v>0</v>
      </c>
      <c r="J26" s="435">
        <f>SUM(G26:I26)</f>
        <v>0</v>
      </c>
      <c r="K26" s="433">
        <f>+Year3!G25</f>
        <v>0</v>
      </c>
      <c r="L26" s="434"/>
      <c r="M26" s="431">
        <f>+Year3!I25</f>
        <v>0</v>
      </c>
      <c r="N26" s="436">
        <f>SUM(K26:M26)</f>
        <v>0</v>
      </c>
      <c r="O26" s="433">
        <f>+Year4!G25</f>
        <v>0</v>
      </c>
      <c r="P26" s="434"/>
      <c r="Q26" s="431">
        <f>+Year4!I25</f>
        <v>0</v>
      </c>
      <c r="R26" s="437">
        <f>SUM(O26:Q26)</f>
        <v>0</v>
      </c>
      <c r="S26" s="433">
        <f>+Year5!G25</f>
        <v>0</v>
      </c>
      <c r="T26" s="434"/>
      <c r="U26" s="431">
        <f>+Year5!I25</f>
        <v>0</v>
      </c>
      <c r="V26" s="438">
        <f>SUM(S26:U26)</f>
        <v>0</v>
      </c>
      <c r="W26" s="433">
        <f>+Year6!$G25</f>
        <v>0</v>
      </c>
      <c r="X26" s="434"/>
      <c r="Y26" s="431">
        <f>+Year6!$I25</f>
        <v>0</v>
      </c>
      <c r="Z26" s="758">
        <f>SUM(W26:Y26)</f>
        <v>0</v>
      </c>
      <c r="AA26" s="433">
        <f>+Year7!$G25</f>
        <v>0</v>
      </c>
      <c r="AB26" s="434"/>
      <c r="AC26" s="431">
        <f>+Year7!$I25</f>
        <v>0</v>
      </c>
      <c r="AD26" s="766"/>
      <c r="AE26" s="763">
        <f t="shared" si="6"/>
        <v>0</v>
      </c>
      <c r="AF26" s="439">
        <f t="shared" si="6"/>
        <v>0</v>
      </c>
      <c r="AG26" s="439">
        <f t="shared" si="6"/>
        <v>0</v>
      </c>
      <c r="AH26" s="442">
        <f>+AG26+AF26+AE26</f>
        <v>0</v>
      </c>
    </row>
    <row r="27" spans="1:34" ht="14.4" thickBot="1" x14ac:dyDescent="0.35">
      <c r="A27" s="461" t="s">
        <v>86</v>
      </c>
      <c r="B27" s="444"/>
      <c r="C27" s="462">
        <f>SUM(C22:C26)</f>
        <v>0</v>
      </c>
      <c r="D27" s="463"/>
      <c r="E27" s="464">
        <f t="shared" ref="E27:AH27" si="7">SUM(E22:E26)</f>
        <v>0</v>
      </c>
      <c r="F27" s="463">
        <f t="shared" si="7"/>
        <v>0</v>
      </c>
      <c r="G27" s="463">
        <f t="shared" si="7"/>
        <v>0</v>
      </c>
      <c r="H27" s="463">
        <f t="shared" si="7"/>
        <v>0</v>
      </c>
      <c r="I27" s="464">
        <f t="shared" si="7"/>
        <v>0</v>
      </c>
      <c r="J27" s="463">
        <f t="shared" si="7"/>
        <v>0</v>
      </c>
      <c r="K27" s="463">
        <f t="shared" si="7"/>
        <v>0</v>
      </c>
      <c r="L27" s="463">
        <f t="shared" si="7"/>
        <v>0</v>
      </c>
      <c r="M27" s="464">
        <f t="shared" si="7"/>
        <v>0</v>
      </c>
      <c r="N27" s="463">
        <f t="shared" si="7"/>
        <v>0</v>
      </c>
      <c r="O27" s="463">
        <f t="shared" si="7"/>
        <v>0</v>
      </c>
      <c r="P27" s="463">
        <f t="shared" si="7"/>
        <v>0</v>
      </c>
      <c r="Q27" s="464">
        <f t="shared" si="7"/>
        <v>0</v>
      </c>
      <c r="R27" s="463">
        <f t="shared" si="7"/>
        <v>0</v>
      </c>
      <c r="S27" s="463">
        <f t="shared" si="7"/>
        <v>0</v>
      </c>
      <c r="T27" s="463">
        <f t="shared" si="7"/>
        <v>0</v>
      </c>
      <c r="U27" s="464">
        <f t="shared" si="7"/>
        <v>0</v>
      </c>
      <c r="V27" s="463">
        <f t="shared" si="7"/>
        <v>0</v>
      </c>
      <c r="W27" s="463">
        <f>SUM(W22:W26)</f>
        <v>0</v>
      </c>
      <c r="X27" s="463">
        <f t="shared" ref="X27:Z27" si="8">SUM(X22:X26)</f>
        <v>0</v>
      </c>
      <c r="Y27" s="464">
        <f>SUM(Y22:Y26)</f>
        <v>0</v>
      </c>
      <c r="Z27" s="762">
        <f t="shared" si="8"/>
        <v>0</v>
      </c>
      <c r="AA27" s="464"/>
      <c r="AB27" s="464"/>
      <c r="AC27" s="464"/>
      <c r="AD27" s="764"/>
      <c r="AE27" s="464">
        <f>SUM(AE22:AE26)</f>
        <v>0</v>
      </c>
      <c r="AF27" s="464">
        <f>SUM(AF22:AF26)</f>
        <v>0</v>
      </c>
      <c r="AG27" s="464">
        <f>SUM(AG22:AG26)</f>
        <v>0</v>
      </c>
      <c r="AH27" s="465">
        <f t="shared" si="7"/>
        <v>0</v>
      </c>
    </row>
    <row r="28" spans="1:34" ht="14.4" thickBot="1" x14ac:dyDescent="0.35">
      <c r="A28" s="466" t="s">
        <v>160</v>
      </c>
      <c r="B28" s="467"/>
      <c r="C28" s="468">
        <f t="shared" ref="C28:V28" si="9">+C27+C20+C13</f>
        <v>0</v>
      </c>
      <c r="D28" s="468">
        <f t="shared" si="9"/>
        <v>0</v>
      </c>
      <c r="E28" s="468">
        <f>+E27+E20+E13</f>
        <v>0</v>
      </c>
      <c r="F28" s="469">
        <f t="shared" si="9"/>
        <v>0</v>
      </c>
      <c r="G28" s="470">
        <f t="shared" si="9"/>
        <v>0</v>
      </c>
      <c r="H28" s="471">
        <f t="shared" si="9"/>
        <v>0</v>
      </c>
      <c r="I28" s="470">
        <f t="shared" si="9"/>
        <v>0</v>
      </c>
      <c r="J28" s="471">
        <f t="shared" si="9"/>
        <v>0</v>
      </c>
      <c r="K28" s="472">
        <f t="shared" si="9"/>
        <v>0</v>
      </c>
      <c r="L28" s="472">
        <f t="shared" si="9"/>
        <v>0</v>
      </c>
      <c r="M28" s="472">
        <f t="shared" si="9"/>
        <v>0</v>
      </c>
      <c r="N28" s="473">
        <f t="shared" si="9"/>
        <v>0</v>
      </c>
      <c r="O28" s="474">
        <f t="shared" si="9"/>
        <v>0</v>
      </c>
      <c r="P28" s="474">
        <f t="shared" si="9"/>
        <v>0</v>
      </c>
      <c r="Q28" s="474">
        <f t="shared" si="9"/>
        <v>0</v>
      </c>
      <c r="R28" s="475">
        <f t="shared" si="9"/>
        <v>0</v>
      </c>
      <c r="S28" s="476">
        <f t="shared" si="9"/>
        <v>0</v>
      </c>
      <c r="T28" s="476">
        <f t="shared" si="9"/>
        <v>0</v>
      </c>
      <c r="U28" s="476">
        <f t="shared" si="9"/>
        <v>0</v>
      </c>
      <c r="V28" s="477">
        <f t="shared" si="9"/>
        <v>0</v>
      </c>
      <c r="W28" s="476">
        <f>+W27+W20+W13</f>
        <v>0</v>
      </c>
      <c r="X28" s="476">
        <f t="shared" ref="X28" si="10">+X27+X20+X13</f>
        <v>0</v>
      </c>
      <c r="Y28" s="476">
        <f t="shared" ref="Y28:AG28" si="11">+Y27+Y20+Y13</f>
        <v>0</v>
      </c>
      <c r="Z28" s="477">
        <f t="shared" si="11"/>
        <v>0</v>
      </c>
      <c r="AA28" s="476">
        <f t="shared" si="11"/>
        <v>0</v>
      </c>
      <c r="AB28" s="476">
        <f t="shared" si="11"/>
        <v>0</v>
      </c>
      <c r="AC28" s="476">
        <f t="shared" si="11"/>
        <v>0</v>
      </c>
      <c r="AD28" s="476">
        <f t="shared" si="11"/>
        <v>0</v>
      </c>
      <c r="AE28" s="478">
        <f t="shared" si="11"/>
        <v>0</v>
      </c>
      <c r="AF28" s="478">
        <f t="shared" si="11"/>
        <v>0</v>
      </c>
      <c r="AG28" s="478">
        <f t="shared" si="11"/>
        <v>0</v>
      </c>
      <c r="AH28" s="479">
        <f>+AG28+AF28+AE28</f>
        <v>0</v>
      </c>
    </row>
    <row r="29" spans="1:34" ht="13.8" x14ac:dyDescent="0.3">
      <c r="A29" s="480"/>
      <c r="B29" s="381"/>
      <c r="C29" s="481"/>
      <c r="D29" s="481"/>
      <c r="E29" s="482"/>
      <c r="F29" s="482"/>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3"/>
    </row>
    <row r="30" spans="1:34" ht="15" thickBot="1" x14ac:dyDescent="0.35">
      <c r="A30" s="484" t="s">
        <v>32</v>
      </c>
      <c r="B30" s="485"/>
      <c r="C30" s="486"/>
      <c r="D30" s="486"/>
      <c r="E30" s="487"/>
      <c r="F30" s="487"/>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8" t="str">
        <f>+A30</f>
        <v>Direct Costs</v>
      </c>
      <c r="AF30" s="486"/>
      <c r="AG30" s="486"/>
      <c r="AH30" s="489"/>
    </row>
    <row r="31" spans="1:34" ht="14.4" thickBot="1" x14ac:dyDescent="0.35">
      <c r="A31" s="490"/>
      <c r="B31" s="491"/>
      <c r="C31" s="492"/>
      <c r="D31" s="493" t="s">
        <v>93</v>
      </c>
      <c r="E31" s="493"/>
      <c r="F31" s="494"/>
      <c r="G31" s="495"/>
      <c r="H31" s="496" t="s">
        <v>96</v>
      </c>
      <c r="I31" s="496"/>
      <c r="J31" s="497"/>
      <c r="K31" s="498"/>
      <c r="L31" s="499" t="s">
        <v>98</v>
      </c>
      <c r="M31" s="499"/>
      <c r="N31" s="500"/>
      <c r="O31" s="501"/>
      <c r="P31" s="502" t="s">
        <v>99</v>
      </c>
      <c r="Q31" s="502"/>
      <c r="R31" s="503"/>
      <c r="S31" s="504"/>
      <c r="T31" s="505" t="s">
        <v>97</v>
      </c>
      <c r="U31" s="505"/>
      <c r="V31" s="506"/>
      <c r="W31" s="504"/>
      <c r="X31" s="505" t="s">
        <v>166</v>
      </c>
      <c r="Y31" s="505"/>
      <c r="Z31" s="506"/>
      <c r="AA31" s="505"/>
      <c r="AB31" s="505" t="s">
        <v>212</v>
      </c>
      <c r="AC31" s="505"/>
      <c r="AD31" s="505"/>
      <c r="AE31" s="507"/>
      <c r="AF31" s="508" t="s">
        <v>100</v>
      </c>
      <c r="AG31" s="509"/>
      <c r="AH31" s="510"/>
    </row>
    <row r="32" spans="1:34" ht="14.4" thickBot="1" x14ac:dyDescent="0.35">
      <c r="A32" s="511" t="s">
        <v>113</v>
      </c>
      <c r="B32" s="455"/>
      <c r="C32" s="323"/>
      <c r="D32" s="324"/>
      <c r="E32" s="325"/>
      <c r="F32" s="512"/>
      <c r="G32" s="324"/>
      <c r="H32" s="324"/>
      <c r="I32" s="324"/>
      <c r="J32" s="513"/>
      <c r="K32" s="514"/>
      <c r="L32" s="515"/>
      <c r="M32" s="515"/>
      <c r="N32" s="324"/>
      <c r="O32" s="514"/>
      <c r="P32" s="515"/>
      <c r="Q32" s="515"/>
      <c r="R32" s="324"/>
      <c r="S32" s="324"/>
      <c r="T32" s="324"/>
      <c r="U32" s="324"/>
      <c r="V32" s="324"/>
      <c r="W32" s="324"/>
      <c r="X32" s="324"/>
      <c r="Y32" s="324"/>
      <c r="Z32" s="324"/>
      <c r="AA32" s="324"/>
      <c r="AB32" s="324"/>
      <c r="AC32" s="324"/>
      <c r="AD32" s="324"/>
      <c r="AE32" s="514"/>
      <c r="AF32" s="515"/>
      <c r="AG32" s="516"/>
      <c r="AH32" s="517"/>
    </row>
    <row r="33" spans="1:34" ht="13.8" x14ac:dyDescent="0.3">
      <c r="A33" s="518"/>
      <c r="B33" s="349"/>
      <c r="C33" s="291"/>
      <c r="D33" s="292"/>
      <c r="E33" s="293"/>
      <c r="F33" s="294">
        <f>+Year1!K31</f>
        <v>0</v>
      </c>
      <c r="G33" s="295"/>
      <c r="H33" s="295"/>
      <c r="I33" s="295"/>
      <c r="J33" s="296">
        <f>+Year2!K31</f>
        <v>0</v>
      </c>
      <c r="K33" s="295"/>
      <c r="L33" s="295"/>
      <c r="M33" s="295"/>
      <c r="N33" s="297">
        <f>+Year3!K31</f>
        <v>0</v>
      </c>
      <c r="O33" s="295"/>
      <c r="P33" s="295"/>
      <c r="Q33" s="295"/>
      <c r="R33" s="298">
        <f>+Year4!K31</f>
        <v>0</v>
      </c>
      <c r="S33" s="295"/>
      <c r="T33" s="295"/>
      <c r="U33" s="295"/>
      <c r="V33" s="299">
        <f>+Year5!K31</f>
        <v>0</v>
      </c>
      <c r="W33" s="295"/>
      <c r="X33" s="295"/>
      <c r="Y33" s="295"/>
      <c r="Z33" s="299">
        <f>+Year6!$K31</f>
        <v>0</v>
      </c>
      <c r="AA33" s="295"/>
      <c r="AB33" s="295"/>
      <c r="AC33" s="295"/>
      <c r="AD33" s="299">
        <f>+Year7!$K31</f>
        <v>0</v>
      </c>
      <c r="AE33" s="300"/>
      <c r="AF33" s="300"/>
      <c r="AG33" s="300"/>
      <c r="AH33" s="301">
        <f>+V33+R33+N33+J33+F33+Z33+AD33</f>
        <v>0</v>
      </c>
    </row>
    <row r="34" spans="1:34" ht="13.8" x14ac:dyDescent="0.3">
      <c r="A34" s="519"/>
      <c r="B34" s="346"/>
      <c r="C34" s="302"/>
      <c r="D34" s="295"/>
      <c r="E34" s="303"/>
      <c r="F34" s="304">
        <f>+Year1!K32</f>
        <v>0</v>
      </c>
      <c r="G34" s="295"/>
      <c r="H34" s="295"/>
      <c r="I34" s="303"/>
      <c r="J34" s="305">
        <f>+Year2!K32</f>
        <v>0</v>
      </c>
      <c r="K34" s="295"/>
      <c r="L34" s="295"/>
      <c r="M34" s="303"/>
      <c r="N34" s="306">
        <f>+Year3!K32</f>
        <v>0</v>
      </c>
      <c r="O34" s="295"/>
      <c r="P34" s="295"/>
      <c r="Q34" s="303"/>
      <c r="R34" s="307">
        <f>+Year4!K32</f>
        <v>0</v>
      </c>
      <c r="S34" s="295"/>
      <c r="T34" s="295"/>
      <c r="U34" s="303"/>
      <c r="V34" s="308">
        <f>+Year5!K32</f>
        <v>0</v>
      </c>
      <c r="W34" s="295"/>
      <c r="X34" s="295"/>
      <c r="Y34" s="303"/>
      <c r="Z34" s="308">
        <f>+Year6!$K32</f>
        <v>0</v>
      </c>
      <c r="AA34" s="295"/>
      <c r="AB34" s="295"/>
      <c r="AC34" s="295"/>
      <c r="AD34" s="308">
        <f>+Year7!$K32</f>
        <v>0</v>
      </c>
      <c r="AE34" s="300"/>
      <c r="AF34" s="300"/>
      <c r="AG34" s="300"/>
      <c r="AH34" s="309">
        <f>+V34+R34+N34+J34+F34+Z34+AD34</f>
        <v>0</v>
      </c>
    </row>
    <row r="35" spans="1:34" ht="13.8" x14ac:dyDescent="0.3">
      <c r="A35" s="520"/>
      <c r="B35" s="521"/>
      <c r="C35" s="310"/>
      <c r="D35" s="311"/>
      <c r="E35" s="312"/>
      <c r="F35" s="313">
        <f>+Year1!K33</f>
        <v>0</v>
      </c>
      <c r="G35" s="311"/>
      <c r="H35" s="311"/>
      <c r="I35" s="312"/>
      <c r="J35" s="305">
        <f>+Year2!K33</f>
        <v>0</v>
      </c>
      <c r="K35" s="311"/>
      <c r="L35" s="311"/>
      <c r="M35" s="312"/>
      <c r="N35" s="314">
        <f>+Year3!K33</f>
        <v>0</v>
      </c>
      <c r="O35" s="311"/>
      <c r="P35" s="311"/>
      <c r="Q35" s="312"/>
      <c r="R35" s="307">
        <f>+Year4!K33</f>
        <v>0</v>
      </c>
      <c r="S35" s="311"/>
      <c r="T35" s="311"/>
      <c r="U35" s="312"/>
      <c r="V35" s="315">
        <f>+Year5!K33</f>
        <v>0</v>
      </c>
      <c r="W35" s="311"/>
      <c r="X35" s="311"/>
      <c r="Y35" s="312"/>
      <c r="Z35" s="315">
        <f>+Year6!$K33</f>
        <v>0</v>
      </c>
      <c r="AA35" s="295"/>
      <c r="AB35" s="295"/>
      <c r="AC35" s="295"/>
      <c r="AD35" s="315">
        <f>+Year7!$K33</f>
        <v>0</v>
      </c>
      <c r="AE35" s="300"/>
      <c r="AF35" s="300"/>
      <c r="AG35" s="300"/>
      <c r="AH35" s="309">
        <f>+V35+R35+N35+J35+F35+Z35+AD35</f>
        <v>0</v>
      </c>
    </row>
    <row r="36" spans="1:34" ht="13.8" x14ac:dyDescent="0.3">
      <c r="A36" s="722" t="s">
        <v>107</v>
      </c>
      <c r="B36" s="351"/>
      <c r="C36" s="316"/>
      <c r="D36" s="317"/>
      <c r="E36" s="318"/>
      <c r="F36" s="319">
        <f>SUM(F33:F35)</f>
        <v>0</v>
      </c>
      <c r="G36" s="317"/>
      <c r="H36" s="317"/>
      <c r="I36" s="318"/>
      <c r="J36" s="320">
        <f>SUM(J33:J35)</f>
        <v>0</v>
      </c>
      <c r="K36" s="317"/>
      <c r="L36" s="317"/>
      <c r="M36" s="318"/>
      <c r="N36" s="319">
        <f>SUM(N33:N35)</f>
        <v>0</v>
      </c>
      <c r="O36" s="317"/>
      <c r="P36" s="317"/>
      <c r="Q36" s="318"/>
      <c r="R36" s="319">
        <f>SUM(R33:R35)</f>
        <v>0</v>
      </c>
      <c r="S36" s="317"/>
      <c r="T36" s="317"/>
      <c r="U36" s="318"/>
      <c r="V36" s="319">
        <f>SUM(V33:V35)</f>
        <v>0</v>
      </c>
      <c r="W36" s="317"/>
      <c r="X36" s="317"/>
      <c r="Y36" s="318"/>
      <c r="Z36" s="319">
        <f>SUM(Z33:Z35)</f>
        <v>0</v>
      </c>
      <c r="AA36" s="338"/>
      <c r="AB36" s="338"/>
      <c r="AC36" s="338"/>
      <c r="AD36" s="768">
        <f>SUM(AD33:AD35)</f>
        <v>0</v>
      </c>
      <c r="AE36" s="321" t="str">
        <f>+A36</f>
        <v>Subtotal Equipment</v>
      </c>
      <c r="AF36" s="321"/>
      <c r="AG36" s="321"/>
      <c r="AH36" s="322">
        <f>+V36+R36+N36+J36+F36+Z36+AD36</f>
        <v>0</v>
      </c>
    </row>
    <row r="37" spans="1:34" ht="13.8" x14ac:dyDescent="0.3">
      <c r="A37" s="511" t="s">
        <v>36</v>
      </c>
      <c r="B37" s="455"/>
      <c r="C37" s="323"/>
      <c r="D37" s="324"/>
      <c r="E37" s="325"/>
      <c r="F37" s="326"/>
      <c r="G37" s="324"/>
      <c r="H37" s="324"/>
      <c r="I37" s="325"/>
      <c r="J37" s="327"/>
      <c r="K37" s="324"/>
      <c r="L37" s="324"/>
      <c r="M37" s="325"/>
      <c r="N37" s="327"/>
      <c r="O37" s="324"/>
      <c r="P37" s="324"/>
      <c r="Q37" s="325"/>
      <c r="R37" s="327"/>
      <c r="S37" s="324"/>
      <c r="T37" s="324"/>
      <c r="U37" s="325"/>
      <c r="V37" s="327"/>
      <c r="W37" s="324"/>
      <c r="X37" s="324"/>
      <c r="Y37" s="325"/>
      <c r="Z37" s="327"/>
      <c r="AA37" s="328"/>
      <c r="AB37" s="328"/>
      <c r="AC37" s="328"/>
      <c r="AD37" s="769"/>
      <c r="AE37" s="328"/>
      <c r="AF37" s="328"/>
      <c r="AG37" s="328"/>
      <c r="AH37" s="329">
        <f t="shared" ref="AH37" si="12">+V37+R37+N37+J37+F37</f>
        <v>0</v>
      </c>
    </row>
    <row r="38" spans="1:34" ht="13.8" x14ac:dyDescent="0.3">
      <c r="A38" s="518" t="s">
        <v>43</v>
      </c>
      <c r="B38" s="349"/>
      <c r="C38" s="291"/>
      <c r="D38" s="292"/>
      <c r="E38" s="293"/>
      <c r="F38" s="313">
        <f>+Year1!K36</f>
        <v>0</v>
      </c>
      <c r="G38" s="292"/>
      <c r="H38" s="292"/>
      <c r="I38" s="293"/>
      <c r="J38" s="305">
        <f>+Year2!K36</f>
        <v>0</v>
      </c>
      <c r="K38" s="292"/>
      <c r="L38" s="292"/>
      <c r="M38" s="293"/>
      <c r="N38" s="330">
        <f>+Year3!K36</f>
        <v>0</v>
      </c>
      <c r="O38" s="292"/>
      <c r="P38" s="292"/>
      <c r="Q38" s="293"/>
      <c r="R38" s="307">
        <f>+Year4!K36</f>
        <v>0</v>
      </c>
      <c r="S38" s="292"/>
      <c r="T38" s="292"/>
      <c r="U38" s="293"/>
      <c r="V38" s="308">
        <f>+Year5!K36</f>
        <v>0</v>
      </c>
      <c r="W38" s="292"/>
      <c r="X38" s="292"/>
      <c r="Y38" s="293"/>
      <c r="Z38" s="308">
        <f>+Year6!$K36</f>
        <v>0</v>
      </c>
      <c r="AA38" s="295"/>
      <c r="AB38" s="295"/>
      <c r="AC38" s="295"/>
      <c r="AD38" s="308">
        <f>+Year7!$K36</f>
        <v>0</v>
      </c>
      <c r="AE38" s="300"/>
      <c r="AF38" s="300"/>
      <c r="AG38" s="300"/>
      <c r="AH38" s="309">
        <f>+V38+R38+N38+J38+F38+Z38+AD38</f>
        <v>0</v>
      </c>
    </row>
    <row r="39" spans="1:34" ht="13.8" x14ac:dyDescent="0.3">
      <c r="A39" s="519" t="s">
        <v>44</v>
      </c>
      <c r="B39" s="346"/>
      <c r="C39" s="302"/>
      <c r="D39" s="295"/>
      <c r="E39" s="303"/>
      <c r="F39" s="304">
        <f>+Year1!K37</f>
        <v>0</v>
      </c>
      <c r="G39" s="295"/>
      <c r="H39" s="295"/>
      <c r="I39" s="303"/>
      <c r="J39" s="305">
        <f>+Year2!K37</f>
        <v>0</v>
      </c>
      <c r="K39" s="295"/>
      <c r="L39" s="295"/>
      <c r="M39" s="303"/>
      <c r="N39" s="306">
        <f>+Year3!K37</f>
        <v>0</v>
      </c>
      <c r="O39" s="295"/>
      <c r="P39" s="295"/>
      <c r="Q39" s="303"/>
      <c r="R39" s="307">
        <f>+Year4!K37</f>
        <v>0</v>
      </c>
      <c r="S39" s="295"/>
      <c r="T39" s="295"/>
      <c r="U39" s="303"/>
      <c r="V39" s="308">
        <f>+Year5!K37</f>
        <v>0</v>
      </c>
      <c r="W39" s="295"/>
      <c r="X39" s="295"/>
      <c r="Y39" s="303"/>
      <c r="Z39" s="308">
        <f>+Year6!$K37</f>
        <v>0</v>
      </c>
      <c r="AA39" s="295"/>
      <c r="AB39" s="295"/>
      <c r="AC39" s="295"/>
      <c r="AD39" s="308">
        <f>+Year7!$K37</f>
        <v>0</v>
      </c>
      <c r="AE39" s="300"/>
      <c r="AF39" s="300"/>
      <c r="AG39" s="300"/>
      <c r="AH39" s="309">
        <f>+V39+R39+N39+J39+F39+Z39+AD39</f>
        <v>0</v>
      </c>
    </row>
    <row r="40" spans="1:34" ht="13.8" x14ac:dyDescent="0.3">
      <c r="A40" s="520" t="s">
        <v>58</v>
      </c>
      <c r="B40" s="521"/>
      <c r="C40" s="310"/>
      <c r="D40" s="311"/>
      <c r="E40" s="312"/>
      <c r="F40" s="313">
        <f>+Year1!K38</f>
        <v>0</v>
      </c>
      <c r="G40" s="311"/>
      <c r="H40" s="311"/>
      <c r="I40" s="312"/>
      <c r="J40" s="305">
        <f>+Year2!K38</f>
        <v>0</v>
      </c>
      <c r="K40" s="311"/>
      <c r="L40" s="311"/>
      <c r="M40" s="312"/>
      <c r="N40" s="314">
        <f>+Year3!K38</f>
        <v>0</v>
      </c>
      <c r="O40" s="311"/>
      <c r="P40" s="311"/>
      <c r="Q40" s="312"/>
      <c r="R40" s="307">
        <f>+Year4!K38</f>
        <v>0</v>
      </c>
      <c r="S40" s="311"/>
      <c r="T40" s="311"/>
      <c r="U40" s="312"/>
      <c r="V40" s="315">
        <f>+Year5!K38</f>
        <v>0</v>
      </c>
      <c r="W40" s="311"/>
      <c r="X40" s="311"/>
      <c r="Y40" s="312"/>
      <c r="Z40" s="315">
        <f>+Year6!$K38</f>
        <v>0</v>
      </c>
      <c r="AA40" s="295"/>
      <c r="AB40" s="295"/>
      <c r="AC40" s="295"/>
      <c r="AD40" s="315">
        <f>+Year7!$K38</f>
        <v>0</v>
      </c>
      <c r="AE40" s="300"/>
      <c r="AF40" s="300"/>
      <c r="AG40" s="300"/>
      <c r="AH40" s="309">
        <f>+V40+R40+N40+J40+F40+Z40+AD40</f>
        <v>0</v>
      </c>
    </row>
    <row r="41" spans="1:34" ht="13.8" x14ac:dyDescent="0.3">
      <c r="A41" s="722" t="s">
        <v>108</v>
      </c>
      <c r="B41" s="351"/>
      <c r="C41" s="316"/>
      <c r="D41" s="317"/>
      <c r="E41" s="318"/>
      <c r="F41" s="319">
        <f>SUM(F38:F40)</f>
        <v>0</v>
      </c>
      <c r="G41" s="317"/>
      <c r="H41" s="317"/>
      <c r="I41" s="318"/>
      <c r="J41" s="331">
        <f>SUM(J38:J40)</f>
        <v>0</v>
      </c>
      <c r="K41" s="317"/>
      <c r="L41" s="317"/>
      <c r="M41" s="318"/>
      <c r="N41" s="319">
        <f>SUM(N38:N40)</f>
        <v>0</v>
      </c>
      <c r="O41" s="317"/>
      <c r="P41" s="317"/>
      <c r="Q41" s="318"/>
      <c r="R41" s="319">
        <f>SUM(R38:R40)</f>
        <v>0</v>
      </c>
      <c r="S41" s="317"/>
      <c r="T41" s="317"/>
      <c r="U41" s="318"/>
      <c r="V41" s="319">
        <f>SUM(V38:V40)</f>
        <v>0</v>
      </c>
      <c r="W41" s="317"/>
      <c r="X41" s="317"/>
      <c r="Y41" s="318"/>
      <c r="Z41" s="319">
        <f>SUM(Z38:Z40)</f>
        <v>0</v>
      </c>
      <c r="AA41" s="338"/>
      <c r="AB41" s="338"/>
      <c r="AC41" s="338"/>
      <c r="AD41" s="768">
        <f>SUM(AD38:AD40)</f>
        <v>0</v>
      </c>
      <c r="AE41" s="321" t="str">
        <f>+A41</f>
        <v>Subtotal Travel</v>
      </c>
      <c r="AF41" s="321"/>
      <c r="AG41" s="321"/>
      <c r="AH41" s="322">
        <f>+V41+R41+N41+J41+F41+Z41+AD41</f>
        <v>0</v>
      </c>
    </row>
    <row r="42" spans="1:34" ht="13.8" x14ac:dyDescent="0.3">
      <c r="A42" s="511" t="s">
        <v>54</v>
      </c>
      <c r="B42" s="455"/>
      <c r="C42" s="332"/>
      <c r="D42" s="328"/>
      <c r="E42" s="333"/>
      <c r="F42" s="334"/>
      <c r="G42" s="328"/>
      <c r="H42" s="328"/>
      <c r="I42" s="333"/>
      <c r="J42" s="327"/>
      <c r="K42" s="328"/>
      <c r="L42" s="328"/>
      <c r="M42" s="333"/>
      <c r="N42" s="327"/>
      <c r="O42" s="328"/>
      <c r="P42" s="328"/>
      <c r="Q42" s="333"/>
      <c r="R42" s="327"/>
      <c r="S42" s="328"/>
      <c r="T42" s="328"/>
      <c r="U42" s="333"/>
      <c r="V42" s="327"/>
      <c r="W42" s="328"/>
      <c r="X42" s="328"/>
      <c r="Y42" s="333"/>
      <c r="Z42" s="327"/>
      <c r="AA42" s="324"/>
      <c r="AB42" s="324"/>
      <c r="AC42" s="324"/>
      <c r="AD42" s="769"/>
      <c r="AE42" s="324"/>
      <c r="AF42" s="324"/>
      <c r="AG42" s="324"/>
      <c r="AH42" s="329">
        <f t="shared" ref="AH42:AH48" si="13">+V42+R42+N42+J42+F42+Z42</f>
        <v>0</v>
      </c>
    </row>
    <row r="43" spans="1:34" ht="13.8" x14ac:dyDescent="0.3">
      <c r="A43" s="518" t="s">
        <v>79</v>
      </c>
      <c r="B43" s="349"/>
      <c r="C43" s="291"/>
      <c r="D43" s="292"/>
      <c r="E43" s="293"/>
      <c r="F43" s="313">
        <f>+Year1!K41</f>
        <v>0</v>
      </c>
      <c r="G43" s="292"/>
      <c r="H43" s="292"/>
      <c r="I43" s="293"/>
      <c r="J43" s="305">
        <f>+Year2!K41</f>
        <v>0</v>
      </c>
      <c r="K43" s="292"/>
      <c r="L43" s="292"/>
      <c r="M43" s="293"/>
      <c r="N43" s="306">
        <f>+Year3!K41</f>
        <v>0</v>
      </c>
      <c r="O43" s="292"/>
      <c r="P43" s="292"/>
      <c r="Q43" s="293"/>
      <c r="R43" s="307">
        <f>+Year4!K41</f>
        <v>0</v>
      </c>
      <c r="S43" s="292"/>
      <c r="T43" s="292"/>
      <c r="U43" s="293"/>
      <c r="V43" s="308">
        <f>+Year5!K41</f>
        <v>0</v>
      </c>
      <c r="W43" s="292"/>
      <c r="X43" s="292"/>
      <c r="Y43" s="293"/>
      <c r="Z43" s="308">
        <f>+Year6!$K41</f>
        <v>0</v>
      </c>
      <c r="AA43" s="295"/>
      <c r="AB43" s="295"/>
      <c r="AC43" s="295"/>
      <c r="AD43" s="308">
        <f>+Year7!$K41</f>
        <v>0</v>
      </c>
      <c r="AE43" s="300"/>
      <c r="AF43" s="300"/>
      <c r="AG43" s="300"/>
      <c r="AH43" s="309">
        <f>+V43+R43+N43+J43+F43+Z43+AD43</f>
        <v>0</v>
      </c>
    </row>
    <row r="44" spans="1:34" ht="13.8" x14ac:dyDescent="0.3">
      <c r="A44" s="519" t="s">
        <v>52</v>
      </c>
      <c r="B44" s="346"/>
      <c r="C44" s="302"/>
      <c r="D44" s="295"/>
      <c r="E44" s="303"/>
      <c r="F44" s="304">
        <f>+Year1!K42</f>
        <v>0</v>
      </c>
      <c r="G44" s="295"/>
      <c r="H44" s="295"/>
      <c r="I44" s="303"/>
      <c r="J44" s="305">
        <f>+Year2!K42</f>
        <v>0</v>
      </c>
      <c r="K44" s="295"/>
      <c r="L44" s="295"/>
      <c r="M44" s="303"/>
      <c r="N44" s="306">
        <f>+Year3!K42</f>
        <v>0</v>
      </c>
      <c r="O44" s="295"/>
      <c r="P44" s="295"/>
      <c r="Q44" s="303"/>
      <c r="R44" s="307">
        <f>+Year4!K42</f>
        <v>0</v>
      </c>
      <c r="S44" s="295"/>
      <c r="T44" s="295"/>
      <c r="U44" s="303"/>
      <c r="V44" s="308">
        <f>+Year5!K42</f>
        <v>0</v>
      </c>
      <c r="W44" s="295"/>
      <c r="X44" s="295"/>
      <c r="Y44" s="303"/>
      <c r="Z44" s="308">
        <f>+Year6!$K42</f>
        <v>0</v>
      </c>
      <c r="AA44" s="295"/>
      <c r="AB44" s="295"/>
      <c r="AC44" s="295"/>
      <c r="AD44" s="308">
        <f>+Year7!$K42</f>
        <v>0</v>
      </c>
      <c r="AE44" s="300"/>
      <c r="AF44" s="300"/>
      <c r="AG44" s="300"/>
      <c r="AH44" s="309">
        <f>+V44+R44+N44+J44+F44+Z44+AD44</f>
        <v>0</v>
      </c>
    </row>
    <row r="45" spans="1:34" ht="13.8" x14ac:dyDescent="0.3">
      <c r="A45" s="519" t="s">
        <v>53</v>
      </c>
      <c r="B45" s="346"/>
      <c r="C45" s="302"/>
      <c r="D45" s="295"/>
      <c r="E45" s="303"/>
      <c r="F45" s="313">
        <f>+Year1!K43</f>
        <v>0</v>
      </c>
      <c r="G45" s="295"/>
      <c r="H45" s="295"/>
      <c r="I45" s="303"/>
      <c r="J45" s="305">
        <f>+Year2!K43</f>
        <v>0</v>
      </c>
      <c r="K45" s="295"/>
      <c r="L45" s="295"/>
      <c r="M45" s="303"/>
      <c r="N45" s="306">
        <f>+Year3!K43</f>
        <v>0</v>
      </c>
      <c r="O45" s="295"/>
      <c r="P45" s="295"/>
      <c r="Q45" s="303"/>
      <c r="R45" s="307">
        <f>+Year4!K43</f>
        <v>0</v>
      </c>
      <c r="S45" s="295"/>
      <c r="T45" s="295"/>
      <c r="U45" s="303"/>
      <c r="V45" s="308">
        <f>+Year5!K43</f>
        <v>0</v>
      </c>
      <c r="W45" s="295"/>
      <c r="X45" s="295"/>
      <c r="Y45" s="303"/>
      <c r="Z45" s="308">
        <f>+Year6!$K43</f>
        <v>0</v>
      </c>
      <c r="AA45" s="295"/>
      <c r="AB45" s="295"/>
      <c r="AC45" s="295"/>
      <c r="AD45" s="308">
        <f>+Year7!$K43</f>
        <v>0</v>
      </c>
      <c r="AE45" s="300"/>
      <c r="AF45" s="300"/>
      <c r="AG45" s="300"/>
      <c r="AH45" s="309">
        <f>+V45+R45+N45+J45+F45+Z45+AD45</f>
        <v>0</v>
      </c>
    </row>
    <row r="46" spans="1:34" ht="13.8" x14ac:dyDescent="0.3">
      <c r="A46" s="520" t="s">
        <v>128</v>
      </c>
      <c r="B46" s="521"/>
      <c r="C46" s="335"/>
      <c r="D46" s="336"/>
      <c r="E46" s="312"/>
      <c r="F46" s="313">
        <f>+Year1!K44</f>
        <v>0</v>
      </c>
      <c r="G46" s="336"/>
      <c r="H46" s="336"/>
      <c r="I46" s="312"/>
      <c r="J46" s="305">
        <f>+Year2!K44</f>
        <v>0</v>
      </c>
      <c r="K46" s="336"/>
      <c r="L46" s="336"/>
      <c r="M46" s="312"/>
      <c r="N46" s="306">
        <f>+Year3!K44</f>
        <v>0</v>
      </c>
      <c r="O46" s="336"/>
      <c r="P46" s="336"/>
      <c r="Q46" s="312"/>
      <c r="R46" s="307">
        <f>+Year4!K44</f>
        <v>0</v>
      </c>
      <c r="S46" s="336"/>
      <c r="T46" s="336"/>
      <c r="U46" s="312"/>
      <c r="V46" s="308">
        <f>+Year5!K44</f>
        <v>0</v>
      </c>
      <c r="W46" s="336"/>
      <c r="X46" s="336"/>
      <c r="Y46" s="312"/>
      <c r="Z46" s="308">
        <f>+Year6!$K44</f>
        <v>0</v>
      </c>
      <c r="AA46" s="295"/>
      <c r="AB46" s="295"/>
      <c r="AC46" s="295"/>
      <c r="AD46" s="308">
        <f>+Year7!$K44</f>
        <v>0</v>
      </c>
      <c r="AE46" s="337"/>
      <c r="AF46" s="337"/>
      <c r="AG46" s="337"/>
      <c r="AH46" s="309">
        <f>+V46+R46+N46+J46+F46+Z46+AD46</f>
        <v>0</v>
      </c>
    </row>
    <row r="47" spans="1:34" ht="13.8" x14ac:dyDescent="0.3">
      <c r="A47" s="722" t="s">
        <v>109</v>
      </c>
      <c r="B47" s="351"/>
      <c r="C47" s="316"/>
      <c r="D47" s="317"/>
      <c r="E47" s="338"/>
      <c r="F47" s="319">
        <f>SUM(F43:F46)</f>
        <v>0</v>
      </c>
      <c r="G47" s="317"/>
      <c r="H47" s="317"/>
      <c r="I47" s="338"/>
      <c r="J47" s="320">
        <f>SUM(J43:J46)</f>
        <v>0</v>
      </c>
      <c r="K47" s="317"/>
      <c r="L47" s="317"/>
      <c r="M47" s="338"/>
      <c r="N47" s="319">
        <f>SUM(N43:N46)</f>
        <v>0</v>
      </c>
      <c r="O47" s="317"/>
      <c r="P47" s="317"/>
      <c r="Q47" s="338"/>
      <c r="R47" s="319">
        <f>SUM(R43:R46)</f>
        <v>0</v>
      </c>
      <c r="S47" s="317"/>
      <c r="T47" s="317"/>
      <c r="U47" s="338"/>
      <c r="V47" s="319">
        <f>SUM(V43:V46)</f>
        <v>0</v>
      </c>
      <c r="W47" s="317"/>
      <c r="X47" s="317"/>
      <c r="Y47" s="338"/>
      <c r="Z47" s="319">
        <f>SUM(Z43:Z46)</f>
        <v>0</v>
      </c>
      <c r="AA47" s="318"/>
      <c r="AB47" s="318"/>
      <c r="AC47" s="318"/>
      <c r="AD47" s="768">
        <f>SUM(AD43:AD46)</f>
        <v>0</v>
      </c>
      <c r="AE47" s="339" t="str">
        <f>+A47</f>
        <v>Subtotal Support Costs for Students</v>
      </c>
      <c r="AF47" s="339"/>
      <c r="AG47" s="339"/>
      <c r="AH47" s="322">
        <f>+V47+R47+N47+J47+F47+Z47+AD47</f>
        <v>0</v>
      </c>
    </row>
    <row r="48" spans="1:34" ht="13.8" x14ac:dyDescent="0.3">
      <c r="A48" s="511" t="s">
        <v>37</v>
      </c>
      <c r="B48" s="455"/>
      <c r="C48" s="340"/>
      <c r="D48" s="341"/>
      <c r="E48" s="342"/>
      <c r="F48" s="334"/>
      <c r="G48" s="341"/>
      <c r="H48" s="341"/>
      <c r="I48" s="342"/>
      <c r="J48" s="343"/>
      <c r="K48" s="341"/>
      <c r="L48" s="341"/>
      <c r="M48" s="342"/>
      <c r="N48" s="344"/>
      <c r="O48" s="341"/>
      <c r="P48" s="341"/>
      <c r="Q48" s="342"/>
      <c r="R48" s="344"/>
      <c r="S48" s="341"/>
      <c r="T48" s="341"/>
      <c r="U48" s="342"/>
      <c r="V48" s="344"/>
      <c r="W48" s="341"/>
      <c r="X48" s="341"/>
      <c r="Y48" s="342"/>
      <c r="Z48" s="344"/>
      <c r="AA48" s="341"/>
      <c r="AB48" s="341"/>
      <c r="AC48" s="341"/>
      <c r="AD48" s="770"/>
      <c r="AE48" s="341"/>
      <c r="AF48" s="341"/>
      <c r="AG48" s="341"/>
      <c r="AH48" s="329">
        <f t="shared" si="13"/>
        <v>0</v>
      </c>
    </row>
    <row r="49" spans="1:35" ht="13.8" x14ac:dyDescent="0.3">
      <c r="A49" s="518" t="s">
        <v>129</v>
      </c>
      <c r="B49" s="349"/>
      <c r="C49" s="345"/>
      <c r="D49" s="346"/>
      <c r="E49" s="346"/>
      <c r="F49" s="313">
        <f>+Year1!K47</f>
        <v>0</v>
      </c>
      <c r="G49" s="346"/>
      <c r="H49" s="346"/>
      <c r="I49" s="346"/>
      <c r="J49" s="347">
        <f>+Year2!K47</f>
        <v>0</v>
      </c>
      <c r="K49" s="346"/>
      <c r="L49" s="346"/>
      <c r="M49" s="346"/>
      <c r="N49" s="306">
        <f>+Year3!K47</f>
        <v>0</v>
      </c>
      <c r="O49" s="346"/>
      <c r="P49" s="346"/>
      <c r="Q49" s="346"/>
      <c r="R49" s="307">
        <f>+Year4!K47</f>
        <v>0</v>
      </c>
      <c r="S49" s="346"/>
      <c r="T49" s="346"/>
      <c r="U49" s="346"/>
      <c r="V49" s="308">
        <f>+Year5!K47</f>
        <v>0</v>
      </c>
      <c r="W49" s="346"/>
      <c r="X49" s="346"/>
      <c r="Y49" s="346"/>
      <c r="Z49" s="308">
        <f>+Year6!$K47</f>
        <v>0</v>
      </c>
      <c r="AA49" s="295"/>
      <c r="AB49" s="295"/>
      <c r="AC49" s="295"/>
      <c r="AD49" s="308">
        <f>+Year7!$K47</f>
        <v>0</v>
      </c>
      <c r="AE49" s="337"/>
      <c r="AF49" s="337"/>
      <c r="AG49" s="337"/>
      <c r="AH49" s="309">
        <f>+V49+R49+N49+J49+F49+Z49+AD49</f>
        <v>0</v>
      </c>
    </row>
    <row r="50" spans="1:35" ht="13.8" x14ac:dyDescent="0.3">
      <c r="A50" s="519" t="s">
        <v>42</v>
      </c>
      <c r="B50" s="346"/>
      <c r="C50" s="348"/>
      <c r="D50" s="349"/>
      <c r="E50" s="349"/>
      <c r="F50" s="304">
        <f>+Year1!K48</f>
        <v>0</v>
      </c>
      <c r="G50" s="349"/>
      <c r="H50" s="349"/>
      <c r="I50" s="349"/>
      <c r="J50" s="347">
        <f>+Year2!K48</f>
        <v>0</v>
      </c>
      <c r="K50" s="349"/>
      <c r="L50" s="349"/>
      <c r="M50" s="349"/>
      <c r="N50" s="306">
        <f>+Year3!K48</f>
        <v>0</v>
      </c>
      <c r="O50" s="349"/>
      <c r="P50" s="349"/>
      <c r="Q50" s="349"/>
      <c r="R50" s="307">
        <f>+Year4!K48</f>
        <v>0</v>
      </c>
      <c r="S50" s="349"/>
      <c r="T50" s="349"/>
      <c r="U50" s="349"/>
      <c r="V50" s="308">
        <f>+Year5!K48</f>
        <v>0</v>
      </c>
      <c r="W50" s="349"/>
      <c r="X50" s="349"/>
      <c r="Y50" s="349"/>
      <c r="Z50" s="308">
        <f>+Year6!$K48</f>
        <v>0</v>
      </c>
      <c r="AA50" s="295"/>
      <c r="AB50" s="295"/>
      <c r="AC50" s="295"/>
      <c r="AD50" s="308">
        <f>+Year7!$K48</f>
        <v>0</v>
      </c>
      <c r="AE50" s="337"/>
      <c r="AF50" s="337"/>
      <c r="AG50" s="337"/>
      <c r="AH50" s="309">
        <f>+V50+R50+N50+J50+F50+Z50+AD50</f>
        <v>0</v>
      </c>
    </row>
    <row r="51" spans="1:35" ht="13.8" x14ac:dyDescent="0.3">
      <c r="A51" s="519" t="s">
        <v>39</v>
      </c>
      <c r="B51" s="346"/>
      <c r="C51" s="348"/>
      <c r="D51" s="349"/>
      <c r="E51" s="349"/>
      <c r="F51" s="313">
        <f>+Year1!K49</f>
        <v>0</v>
      </c>
      <c r="G51" s="349"/>
      <c r="H51" s="349"/>
      <c r="I51" s="349"/>
      <c r="J51" s="347">
        <f>+Year2!K49</f>
        <v>0</v>
      </c>
      <c r="K51" s="349"/>
      <c r="L51" s="349"/>
      <c r="M51" s="349"/>
      <c r="N51" s="306">
        <f>+Year3!K49</f>
        <v>0</v>
      </c>
      <c r="O51" s="349"/>
      <c r="P51" s="349"/>
      <c r="Q51" s="349"/>
      <c r="R51" s="307">
        <f>+Year4!K49</f>
        <v>0</v>
      </c>
      <c r="S51" s="349"/>
      <c r="T51" s="349"/>
      <c r="U51" s="349"/>
      <c r="V51" s="308">
        <f>+Year5!K49</f>
        <v>0</v>
      </c>
      <c r="W51" s="349"/>
      <c r="X51" s="349"/>
      <c r="Y51" s="349"/>
      <c r="Z51" s="308">
        <f>+Year6!$K49</f>
        <v>0</v>
      </c>
      <c r="AA51" s="295"/>
      <c r="AB51" s="295"/>
      <c r="AC51" s="295"/>
      <c r="AD51" s="308">
        <f>+Year7!$K49</f>
        <v>0</v>
      </c>
      <c r="AE51" s="337"/>
      <c r="AF51" s="337"/>
      <c r="AG51" s="337"/>
      <c r="AH51" s="309">
        <f>+V51+R51+N51+J51+F51+Z51+AD51</f>
        <v>0</v>
      </c>
    </row>
    <row r="52" spans="1:35" ht="14.4" thickBot="1" x14ac:dyDescent="0.35">
      <c r="A52" s="520" t="s">
        <v>84</v>
      </c>
      <c r="B52" s="521"/>
      <c r="C52" s="335"/>
      <c r="D52" s="336"/>
      <c r="E52" s="336"/>
      <c r="F52" s="313">
        <f>+Year1!K50</f>
        <v>0</v>
      </c>
      <c r="G52" s="336"/>
      <c r="H52" s="336"/>
      <c r="I52" s="336"/>
      <c r="J52" s="347">
        <f>+Year2!K50</f>
        <v>0</v>
      </c>
      <c r="K52" s="336"/>
      <c r="L52" s="336"/>
      <c r="M52" s="336"/>
      <c r="N52" s="306">
        <f>+Year3!K50</f>
        <v>0</v>
      </c>
      <c r="O52" s="336"/>
      <c r="P52" s="336"/>
      <c r="Q52" s="336"/>
      <c r="R52" s="307">
        <f>+Year4!K50</f>
        <v>0</v>
      </c>
      <c r="S52" s="336"/>
      <c r="T52" s="336"/>
      <c r="U52" s="336"/>
      <c r="V52" s="308">
        <f>+Year5!K50</f>
        <v>0</v>
      </c>
      <c r="W52" s="336"/>
      <c r="X52" s="336"/>
      <c r="Y52" s="336"/>
      <c r="Z52" s="308">
        <f>+Year6!$K50</f>
        <v>0</v>
      </c>
      <c r="AA52" s="295"/>
      <c r="AB52" s="295"/>
      <c r="AC52" s="295"/>
      <c r="AD52" s="308">
        <f>+Year7!$K50</f>
        <v>0</v>
      </c>
      <c r="AE52" s="337"/>
      <c r="AF52" s="337"/>
      <c r="AG52" s="337"/>
      <c r="AH52" s="309">
        <f>+V52+R52+N52+J52+F52+Z52+AD52</f>
        <v>0</v>
      </c>
    </row>
    <row r="53" spans="1:35" ht="14.7" customHeight="1" thickBot="1" x14ac:dyDescent="0.35">
      <c r="A53" s="713" t="s">
        <v>101</v>
      </c>
      <c r="B53" s="714"/>
      <c r="C53" s="352"/>
      <c r="D53" s="353"/>
      <c r="E53" s="354"/>
      <c r="F53" s="355">
        <f>+Year1!K51</f>
        <v>0</v>
      </c>
      <c r="G53" s="353"/>
      <c r="H53" s="353"/>
      <c r="I53" s="353"/>
      <c r="J53" s="356">
        <f>+Year2!K51</f>
        <v>0</v>
      </c>
      <c r="K53" s="353"/>
      <c r="L53" s="353"/>
      <c r="M53" s="353"/>
      <c r="N53" s="356">
        <f>+Year3!K51</f>
        <v>0</v>
      </c>
      <c r="O53" s="353"/>
      <c r="P53" s="353"/>
      <c r="Q53" s="353"/>
      <c r="R53" s="356">
        <f>+Year4!K51</f>
        <v>0</v>
      </c>
      <c r="S53" s="353"/>
      <c r="T53" s="353"/>
      <c r="U53" s="353"/>
      <c r="V53" s="356">
        <f>+Year5!K51</f>
        <v>0</v>
      </c>
      <c r="W53" s="353"/>
      <c r="X53" s="353"/>
      <c r="Y53" s="353"/>
      <c r="Z53" s="356">
        <f>+Year6!$K51</f>
        <v>0</v>
      </c>
      <c r="AA53" s="353"/>
      <c r="AB53" s="777"/>
      <c r="AC53" s="777"/>
      <c r="AD53" s="356">
        <f>+Year7!$K51</f>
        <v>0</v>
      </c>
      <c r="AE53" s="353"/>
      <c r="AF53" s="353"/>
      <c r="AG53" s="353"/>
      <c r="AH53" s="357">
        <f>+V53+R53+N53+J53+F53+Z53+AD53</f>
        <v>0</v>
      </c>
    </row>
    <row r="54" spans="1:35" ht="13.8" x14ac:dyDescent="0.3">
      <c r="A54" s="518" t="s">
        <v>119</v>
      </c>
      <c r="B54" s="518"/>
      <c r="C54" s="358">
        <f>+Year1!G52</f>
        <v>0</v>
      </c>
      <c r="D54" s="359"/>
      <c r="E54" s="360"/>
      <c r="F54" s="304"/>
      <c r="G54" s="361">
        <f>+Year2!G52</f>
        <v>0</v>
      </c>
      <c r="H54" s="361"/>
      <c r="I54" s="361"/>
      <c r="J54" s="362"/>
      <c r="K54" s="363">
        <f>+Year3!G52</f>
        <v>0</v>
      </c>
      <c r="L54" s="363"/>
      <c r="M54" s="363"/>
      <c r="N54" s="364"/>
      <c r="O54" s="365">
        <f>+Year4!G52</f>
        <v>0</v>
      </c>
      <c r="P54" s="365"/>
      <c r="Q54" s="365"/>
      <c r="R54" s="366"/>
      <c r="S54" s="367">
        <f>+Year5!G52</f>
        <v>0</v>
      </c>
      <c r="T54" s="367"/>
      <c r="U54" s="367"/>
      <c r="V54" s="368"/>
      <c r="W54" s="367">
        <f>+Year6!$G52</f>
        <v>0</v>
      </c>
      <c r="X54" s="367"/>
      <c r="Y54" s="367"/>
      <c r="Z54" s="368"/>
      <c r="AA54" s="367">
        <f>+Year7!$G52</f>
        <v>0</v>
      </c>
      <c r="AB54" s="778"/>
      <c r="AC54" s="376"/>
      <c r="AD54" s="905"/>
      <c r="AE54" s="337"/>
      <c r="AF54" s="337"/>
      <c r="AG54" s="337"/>
      <c r="AH54" s="369"/>
    </row>
    <row r="55" spans="1:35" ht="13.8" x14ac:dyDescent="0.3">
      <c r="A55" s="518" t="s">
        <v>120</v>
      </c>
      <c r="B55" s="518"/>
      <c r="C55" s="370">
        <f>+Year1!G53</f>
        <v>0</v>
      </c>
      <c r="D55" s="371"/>
      <c r="E55" s="372"/>
      <c r="F55" s="304"/>
      <c r="G55" s="373">
        <f>+Year2!G53</f>
        <v>0</v>
      </c>
      <c r="H55" s="373"/>
      <c r="I55" s="373"/>
      <c r="J55" s="362"/>
      <c r="K55" s="374">
        <f>+Year3!G53</f>
        <v>0</v>
      </c>
      <c r="L55" s="374"/>
      <c r="M55" s="374"/>
      <c r="N55" s="364"/>
      <c r="O55" s="375">
        <f>+Year4!G53</f>
        <v>0</v>
      </c>
      <c r="P55" s="375"/>
      <c r="Q55" s="375"/>
      <c r="R55" s="366"/>
      <c r="S55" s="376">
        <f>+Year5!G53</f>
        <v>0</v>
      </c>
      <c r="T55" s="376"/>
      <c r="U55" s="376"/>
      <c r="V55" s="368"/>
      <c r="W55" s="376">
        <f>+Year6!$G53</f>
        <v>0</v>
      </c>
      <c r="X55" s="376"/>
      <c r="Y55" s="376"/>
      <c r="Z55" s="368"/>
      <c r="AA55" s="376">
        <f>+Year7!$G53</f>
        <v>0</v>
      </c>
      <c r="AB55" s="778"/>
      <c r="AC55" s="376"/>
      <c r="AD55" s="906"/>
      <c r="AE55" s="377"/>
      <c r="AF55" s="377"/>
      <c r="AG55" s="377"/>
      <c r="AH55" s="369"/>
    </row>
    <row r="56" spans="1:35" ht="14.4" thickBot="1" x14ac:dyDescent="0.35">
      <c r="A56" s="712" t="s">
        <v>121</v>
      </c>
      <c r="B56" s="715"/>
      <c r="C56" s="716">
        <f>+Year1!G54</f>
        <v>0</v>
      </c>
      <c r="D56" s="717"/>
      <c r="E56" s="718"/>
      <c r="F56" s="304"/>
      <c r="G56" s="373">
        <f>+Year2!G54</f>
        <v>0</v>
      </c>
      <c r="H56" s="373"/>
      <c r="I56" s="373"/>
      <c r="J56" s="362"/>
      <c r="K56" s="374">
        <f>+Year3!G54</f>
        <v>0</v>
      </c>
      <c r="L56" s="374"/>
      <c r="M56" s="374"/>
      <c r="N56" s="364"/>
      <c r="O56" s="375">
        <f>+Year4!G54</f>
        <v>0</v>
      </c>
      <c r="P56" s="375"/>
      <c r="Q56" s="375"/>
      <c r="R56" s="366"/>
      <c r="S56" s="378">
        <f>+Year5!G54</f>
        <v>0</v>
      </c>
      <c r="T56" s="378"/>
      <c r="U56" s="378"/>
      <c r="V56" s="368"/>
      <c r="W56" s="378">
        <f>+Year6!$G54</f>
        <v>0</v>
      </c>
      <c r="X56" s="378"/>
      <c r="Y56" s="378"/>
      <c r="Z56" s="368"/>
      <c r="AA56" s="378">
        <f>+Year7!$G54</f>
        <v>0</v>
      </c>
      <c r="AB56" s="378"/>
      <c r="AC56" s="378"/>
      <c r="AD56" s="907"/>
      <c r="AE56" s="379"/>
      <c r="AF56" s="379"/>
      <c r="AG56" s="379"/>
      <c r="AH56" s="369"/>
    </row>
    <row r="57" spans="1:35" ht="14.4" thickBot="1" x14ac:dyDescent="0.35">
      <c r="A57" s="913" t="s">
        <v>117</v>
      </c>
      <c r="B57" s="914"/>
      <c r="C57" s="520"/>
      <c r="D57" s="521"/>
      <c r="E57" s="710"/>
      <c r="F57" s="725">
        <f>+Year1!K55</f>
        <v>0</v>
      </c>
      <c r="G57" s="720"/>
      <c r="H57" s="720"/>
      <c r="I57" s="720"/>
      <c r="J57" s="726">
        <f>+Year2!K55</f>
        <v>0</v>
      </c>
      <c r="K57" s="720"/>
      <c r="L57" s="720"/>
      <c r="M57" s="720"/>
      <c r="N57" s="727">
        <f>+Year3!K55</f>
        <v>0</v>
      </c>
      <c r="O57" s="720"/>
      <c r="P57" s="720"/>
      <c r="Q57" s="720"/>
      <c r="R57" s="724">
        <f>+Year4!K55</f>
        <v>0</v>
      </c>
      <c r="S57" s="721"/>
      <c r="T57" s="721"/>
      <c r="U57" s="721"/>
      <c r="V57" s="728">
        <f>+Year5!K55</f>
        <v>0</v>
      </c>
      <c r="W57" s="721"/>
      <c r="X57" s="721"/>
      <c r="Y57" s="721"/>
      <c r="Z57" s="773">
        <f>+Year6!$K55</f>
        <v>0</v>
      </c>
      <c r="AA57" s="774"/>
      <c r="AB57" s="775"/>
      <c r="AC57" s="776"/>
      <c r="AD57" s="773">
        <f>+Year7!$K55</f>
        <v>0</v>
      </c>
      <c r="AE57" s="720"/>
      <c r="AF57" s="720"/>
      <c r="AG57" s="720"/>
      <c r="AH57" s="729">
        <f>+V57+R57+N57+J57+F57+Z57</f>
        <v>0</v>
      </c>
      <c r="AI57" s="633"/>
    </row>
    <row r="58" spans="1:35" ht="14.4" thickBot="1" x14ac:dyDescent="0.35">
      <c r="A58" s="723" t="s">
        <v>110</v>
      </c>
      <c r="B58" s="351"/>
      <c r="C58" s="719"/>
      <c r="D58" s="351"/>
      <c r="E58" s="380"/>
      <c r="F58" s="331">
        <f>SUM(F$49:F$52,F$53,F$57)</f>
        <v>0</v>
      </c>
      <c r="G58" s="350"/>
      <c r="H58" s="350"/>
      <c r="I58" s="350"/>
      <c r="J58" s="331">
        <f>SUM(J$49:J$52,J$53,J$57)</f>
        <v>0</v>
      </c>
      <c r="K58" s="350"/>
      <c r="L58" s="350"/>
      <c r="M58" s="350"/>
      <c r="N58" s="331">
        <f>SUM(N$49:N$52,N$53,N$57)</f>
        <v>0</v>
      </c>
      <c r="O58" s="350"/>
      <c r="P58" s="350"/>
      <c r="Q58" s="350"/>
      <c r="R58" s="331">
        <f>SUM(R$49:R$52,R$53,R$57)</f>
        <v>0</v>
      </c>
      <c r="S58" s="350"/>
      <c r="T58" s="350"/>
      <c r="U58" s="350"/>
      <c r="V58" s="331">
        <f>SUM(V$49:V$52,V$53,V$57)</f>
        <v>0</v>
      </c>
      <c r="W58" s="350"/>
      <c r="X58" s="350"/>
      <c r="Y58" s="350"/>
      <c r="Z58" s="331">
        <f>SUM(Z$49:Z$52,Z$53,Z$57)</f>
        <v>0</v>
      </c>
      <c r="AA58" s="338"/>
      <c r="AB58" s="338"/>
      <c r="AC58" s="338"/>
      <c r="AD58" s="768">
        <f>SUM(AD$49:AD$52,AD$53,AD$57)</f>
        <v>0</v>
      </c>
      <c r="AE58" s="351" t="str">
        <f>+A58</f>
        <v>Subtotal Other Direct Costs</v>
      </c>
      <c r="AF58" s="351"/>
      <c r="AG58" s="351"/>
      <c r="AH58" s="711">
        <f>+V58+R58+N58+J58+F58+Z58+AD58</f>
        <v>0</v>
      </c>
    </row>
    <row r="59" spans="1:35" ht="13.8" x14ac:dyDescent="0.3">
      <c r="A59" s="522" t="s">
        <v>111</v>
      </c>
      <c r="B59" s="381"/>
      <c r="C59" s="381"/>
      <c r="D59" s="381"/>
      <c r="E59" s="382"/>
      <c r="F59" s="383">
        <f>F$58+F$47+F$41+F$36</f>
        <v>0</v>
      </c>
      <c r="G59" s="381"/>
      <c r="H59" s="381"/>
      <c r="I59" s="381"/>
      <c r="J59" s="383">
        <f>J$58+J$47+J$41+J$36</f>
        <v>0</v>
      </c>
      <c r="K59" s="381"/>
      <c r="L59" s="381"/>
      <c r="M59" s="381"/>
      <c r="N59" s="383">
        <f>N$58+N$47+N$41+N$36</f>
        <v>0</v>
      </c>
      <c r="O59" s="381"/>
      <c r="P59" s="381"/>
      <c r="Q59" s="381"/>
      <c r="R59" s="383">
        <f>R$58+R$47+R$41+R$36</f>
        <v>0</v>
      </c>
      <c r="S59" s="381"/>
      <c r="T59" s="381"/>
      <c r="U59" s="381"/>
      <c r="V59" s="383">
        <f>V$58+V$47+V$41+V$36</f>
        <v>0</v>
      </c>
      <c r="W59" s="381"/>
      <c r="X59" s="381"/>
      <c r="Y59" s="381"/>
      <c r="Z59" s="383">
        <f>Z$58+Z$47+Z$41+Z$36</f>
        <v>0</v>
      </c>
      <c r="AA59" s="748"/>
      <c r="AB59" s="748"/>
      <c r="AC59" s="748"/>
      <c r="AD59" s="903"/>
      <c r="AE59" s="384" t="str">
        <f>+A59</f>
        <v xml:space="preserve">Subtotal Direct Costs </v>
      </c>
      <c r="AF59" s="381"/>
      <c r="AG59" s="381"/>
      <c r="AH59" s="383">
        <f>AH$58+AH$47+AH$41+AH$36</f>
        <v>0</v>
      </c>
    </row>
    <row r="60" spans="1:35" ht="14.4" thickBot="1" x14ac:dyDescent="0.35">
      <c r="A60" s="523"/>
      <c r="B60" s="385"/>
      <c r="C60" s="385"/>
      <c r="D60" s="385"/>
      <c r="E60" s="386"/>
      <c r="F60" s="387"/>
      <c r="G60" s="385"/>
      <c r="H60" s="385"/>
      <c r="I60" s="385"/>
      <c r="J60" s="387"/>
      <c r="K60" s="385"/>
      <c r="L60" s="385"/>
      <c r="M60" s="385"/>
      <c r="N60" s="387"/>
      <c r="O60" s="385"/>
      <c r="P60" s="385"/>
      <c r="Q60" s="385"/>
      <c r="R60" s="387"/>
      <c r="S60" s="385"/>
      <c r="T60" s="385"/>
      <c r="U60" s="385"/>
      <c r="V60" s="387"/>
      <c r="W60" s="385"/>
      <c r="X60" s="385"/>
      <c r="Y60" s="385"/>
      <c r="Z60" s="387"/>
      <c r="AA60" s="749"/>
      <c r="AB60" s="749"/>
      <c r="AC60" s="749"/>
      <c r="AD60" s="904"/>
      <c r="AE60" s="385"/>
      <c r="AF60" s="385"/>
      <c r="AG60" s="385"/>
      <c r="AH60" s="387"/>
    </row>
    <row r="61" spans="1:35" ht="14.4" x14ac:dyDescent="0.3">
      <c r="A61" s="524" t="s">
        <v>131</v>
      </c>
      <c r="B61" s="388"/>
      <c r="C61" s="388"/>
      <c r="D61" s="388"/>
      <c r="E61" s="389"/>
      <c r="F61" s="390">
        <f>+Year1!K57</f>
        <v>0</v>
      </c>
      <c r="G61" s="388"/>
      <c r="H61" s="388"/>
      <c r="I61" s="388"/>
      <c r="J61" s="391">
        <f>+Year2!K57</f>
        <v>0</v>
      </c>
      <c r="K61" s="392"/>
      <c r="L61" s="392"/>
      <c r="M61" s="392"/>
      <c r="N61" s="391">
        <f>+Year3!K57</f>
        <v>0</v>
      </c>
      <c r="O61" s="392"/>
      <c r="P61" s="392"/>
      <c r="Q61" s="392"/>
      <c r="R61" s="391">
        <f>+Year4!K57</f>
        <v>0</v>
      </c>
      <c r="S61" s="392"/>
      <c r="T61" s="392"/>
      <c r="U61" s="392"/>
      <c r="V61" s="391">
        <f>+Year5!K57</f>
        <v>0</v>
      </c>
      <c r="W61" s="392"/>
      <c r="X61" s="392"/>
      <c r="Y61" s="392"/>
      <c r="Z61" s="391">
        <f>+Year6!$K57</f>
        <v>0</v>
      </c>
      <c r="AA61" s="750"/>
      <c r="AB61" s="750"/>
      <c r="AC61" s="750"/>
      <c r="AD61" s="779">
        <f>+Year7!$K57</f>
        <v>0</v>
      </c>
      <c r="AE61" s="393" t="str">
        <f>+A61</f>
        <v>Total Direct Costs plus Personnel Costs</v>
      </c>
      <c r="AF61" s="388"/>
      <c r="AG61" s="388"/>
      <c r="AH61" s="394">
        <f>SUM(F61:AD61)</f>
        <v>0</v>
      </c>
    </row>
    <row r="62" spans="1:35" ht="14.4" thickBot="1" x14ac:dyDescent="0.35">
      <c r="A62" s="525"/>
      <c r="B62" s="395"/>
      <c r="C62" s="395"/>
      <c r="D62" s="395"/>
      <c r="E62" s="396"/>
      <c r="F62" s="397"/>
      <c r="G62" s="395"/>
      <c r="H62" s="395"/>
      <c r="I62" s="395"/>
      <c r="J62" s="397"/>
      <c r="K62" s="398"/>
      <c r="L62" s="398"/>
      <c r="M62" s="398"/>
      <c r="N62" s="397"/>
      <c r="O62" s="398"/>
      <c r="P62" s="398"/>
      <c r="Q62" s="398"/>
      <c r="R62" s="397"/>
      <c r="S62" s="398"/>
      <c r="T62" s="398"/>
      <c r="U62" s="398"/>
      <c r="V62" s="397"/>
      <c r="W62" s="398"/>
      <c r="X62" s="398"/>
      <c r="Y62" s="398"/>
      <c r="Z62" s="397"/>
      <c r="AA62" s="751"/>
      <c r="AB62" s="751"/>
      <c r="AC62" s="751"/>
      <c r="AD62" s="780"/>
      <c r="AE62" s="395"/>
      <c r="AF62" s="395"/>
      <c r="AG62" s="395"/>
      <c r="AH62" s="399"/>
    </row>
    <row r="63" spans="1:35" ht="13.8" x14ac:dyDescent="0.3">
      <c r="A63" s="526" t="s">
        <v>118</v>
      </c>
      <c r="B63" s="401"/>
      <c r="C63" s="400"/>
      <c r="D63" s="401"/>
      <c r="E63" s="402"/>
      <c r="F63" s="403"/>
      <c r="G63" s="401"/>
      <c r="H63" s="401"/>
      <c r="I63" s="401"/>
      <c r="J63" s="403"/>
      <c r="K63" s="404"/>
      <c r="L63" s="404"/>
      <c r="M63" s="404"/>
      <c r="N63" s="403"/>
      <c r="O63" s="404"/>
      <c r="P63" s="404"/>
      <c r="Q63" s="404"/>
      <c r="R63" s="403"/>
      <c r="S63" s="404"/>
      <c r="T63" s="404"/>
      <c r="U63" s="404"/>
      <c r="V63" s="403"/>
      <c r="W63" s="404"/>
      <c r="X63" s="404"/>
      <c r="Y63" s="404"/>
      <c r="Z63" s="403"/>
      <c r="AA63" s="752"/>
      <c r="AB63" s="752"/>
      <c r="AC63" s="752"/>
      <c r="AD63" s="781"/>
      <c r="AE63" s="405"/>
      <c r="AF63" s="405"/>
      <c r="AG63" s="405"/>
      <c r="AH63" s="406"/>
    </row>
    <row r="64" spans="1:35" ht="25.5" customHeight="1" x14ac:dyDescent="0.3">
      <c r="A64" s="915" t="s">
        <v>161</v>
      </c>
      <c r="B64" s="916"/>
      <c r="C64" s="400"/>
      <c r="D64" s="401"/>
      <c r="E64" s="402"/>
      <c r="F64" s="407">
        <f>+F28</f>
        <v>0</v>
      </c>
      <c r="G64" s="404"/>
      <c r="H64" s="404"/>
      <c r="I64" s="404"/>
      <c r="J64" s="407">
        <f>+J28</f>
        <v>0</v>
      </c>
      <c r="K64" s="404"/>
      <c r="L64" s="404"/>
      <c r="M64" s="404"/>
      <c r="N64" s="407">
        <f>+N28</f>
        <v>0</v>
      </c>
      <c r="O64" s="408"/>
      <c r="P64" s="408"/>
      <c r="Q64" s="408"/>
      <c r="R64" s="407">
        <f>+R28</f>
        <v>0</v>
      </c>
      <c r="S64" s="408"/>
      <c r="T64" s="408"/>
      <c r="U64" s="408"/>
      <c r="V64" s="407">
        <f>+V28</f>
        <v>0</v>
      </c>
      <c r="W64" s="408"/>
      <c r="X64" s="408"/>
      <c r="Y64" s="408"/>
      <c r="Z64" s="407">
        <f>+Z28</f>
        <v>0</v>
      </c>
      <c r="AA64" s="409"/>
      <c r="AB64" s="409"/>
      <c r="AC64" s="409"/>
      <c r="AD64" s="781">
        <f>+AD28</f>
        <v>0</v>
      </c>
      <c r="AE64" s="408">
        <f>+AE28</f>
        <v>0</v>
      </c>
      <c r="AF64" s="408">
        <f>+AF28</f>
        <v>0</v>
      </c>
      <c r="AG64" s="408">
        <f>+AG28</f>
        <v>0</v>
      </c>
      <c r="AH64" s="407">
        <f>+AH28</f>
        <v>0</v>
      </c>
    </row>
    <row r="65" spans="1:34" ht="13.8" x14ac:dyDescent="0.3">
      <c r="A65" s="527" t="s">
        <v>112</v>
      </c>
      <c r="B65" s="411"/>
      <c r="C65" s="410"/>
      <c r="D65" s="411"/>
      <c r="E65" s="412"/>
      <c r="F65" s="413">
        <f>+Year1!G59</f>
        <v>0.38</v>
      </c>
      <c r="G65" s="411"/>
      <c r="H65" s="411"/>
      <c r="I65" s="411"/>
      <c r="J65" s="413">
        <f>+Year2!G59</f>
        <v>0.38</v>
      </c>
      <c r="K65" s="414"/>
      <c r="L65" s="414"/>
      <c r="M65" s="414"/>
      <c r="N65" s="413">
        <f>+Year3!G59</f>
        <v>0.38</v>
      </c>
      <c r="O65" s="414"/>
      <c r="P65" s="414"/>
      <c r="Q65" s="414"/>
      <c r="R65" s="413">
        <f>+Year4!G59</f>
        <v>0.38</v>
      </c>
      <c r="S65" s="414"/>
      <c r="T65" s="414"/>
      <c r="U65" s="414"/>
      <c r="V65" s="413">
        <f>+Year5!G59</f>
        <v>0.38</v>
      </c>
      <c r="W65" s="414"/>
      <c r="X65" s="414"/>
      <c r="Y65" s="414"/>
      <c r="Z65" s="413">
        <f>+Year6!$G59</f>
        <v>0.38</v>
      </c>
      <c r="AA65" s="753"/>
      <c r="AB65" s="753"/>
      <c r="AC65" s="753"/>
      <c r="AD65" s="782">
        <f>Year7!G59</f>
        <v>0.38</v>
      </c>
      <c r="AE65" s="771"/>
      <c r="AF65" s="401"/>
      <c r="AG65" s="401"/>
      <c r="AH65" s="415">
        <f>+V65</f>
        <v>0.38</v>
      </c>
    </row>
    <row r="66" spans="1:34" ht="13.8" x14ac:dyDescent="0.3">
      <c r="A66" s="528" t="s">
        <v>162</v>
      </c>
      <c r="B66" s="417"/>
      <c r="C66" s="416"/>
      <c r="D66" s="417"/>
      <c r="E66" s="285"/>
      <c r="F66" s="235">
        <f>+Year1!K59</f>
        <v>0</v>
      </c>
      <c r="G66" s="234"/>
      <c r="H66" s="234"/>
      <c r="I66" s="234"/>
      <c r="J66" s="235">
        <f>+Year2!K59</f>
        <v>0</v>
      </c>
      <c r="K66" s="236"/>
      <c r="L66" s="236"/>
      <c r="M66" s="236"/>
      <c r="N66" s="235">
        <f>+Year3!K59</f>
        <v>0</v>
      </c>
      <c r="O66" s="236"/>
      <c r="P66" s="236"/>
      <c r="Q66" s="236"/>
      <c r="R66" s="235">
        <f>+Year4!K59</f>
        <v>0</v>
      </c>
      <c r="S66" s="236"/>
      <c r="T66" s="236"/>
      <c r="U66" s="236"/>
      <c r="V66" s="235">
        <f>+Year5!K59</f>
        <v>0</v>
      </c>
      <c r="W66" s="236"/>
      <c r="X66" s="236"/>
      <c r="Y66" s="236"/>
      <c r="Z66" s="235">
        <f>+Year6!$O59</f>
        <v>0</v>
      </c>
      <c r="AA66" s="754"/>
      <c r="AB66" s="754"/>
      <c r="AC66" s="754"/>
      <c r="AD66" s="754">
        <f>+Year7!$O59</f>
        <v>0</v>
      </c>
      <c r="AE66" s="237"/>
      <c r="AF66" s="238"/>
      <c r="AG66" s="238"/>
      <c r="AH66" s="239">
        <f>SUM(F66:AG66)</f>
        <v>0</v>
      </c>
    </row>
    <row r="67" spans="1:34" ht="14.4" thickBot="1" x14ac:dyDescent="0.35">
      <c r="A67" s="529"/>
      <c r="B67" s="419"/>
      <c r="C67" s="418"/>
      <c r="D67" s="419"/>
      <c r="E67" s="420"/>
      <c r="F67" s="421"/>
      <c r="G67" s="420"/>
      <c r="H67" s="420"/>
      <c r="I67" s="420"/>
      <c r="J67" s="421"/>
      <c r="K67" s="420"/>
      <c r="L67" s="420"/>
      <c r="M67" s="420"/>
      <c r="N67" s="421"/>
      <c r="O67" s="420"/>
      <c r="P67" s="420"/>
      <c r="Q67" s="420"/>
      <c r="R67" s="421"/>
      <c r="S67" s="420"/>
      <c r="T67" s="420"/>
      <c r="U67" s="420"/>
      <c r="V67" s="421"/>
      <c r="W67" s="420"/>
      <c r="X67" s="420"/>
      <c r="Y67" s="420"/>
      <c r="Z67" s="421"/>
      <c r="AA67" s="755"/>
      <c r="AB67" s="755"/>
      <c r="AC67" s="755"/>
      <c r="AD67" s="755"/>
      <c r="AE67" s="422"/>
      <c r="AF67" s="423"/>
      <c r="AG67" s="423"/>
      <c r="AH67" s="424"/>
    </row>
    <row r="68" spans="1:34" ht="15" thickBot="1" x14ac:dyDescent="0.35">
      <c r="A68" s="530" t="s">
        <v>213</v>
      </c>
      <c r="B68" s="531"/>
      <c r="C68" s="425"/>
      <c r="D68" s="426"/>
      <c r="E68" s="426"/>
      <c r="F68" s="427">
        <f>+F66+F61</f>
        <v>0</v>
      </c>
      <c r="G68" s="428"/>
      <c r="H68" s="428"/>
      <c r="I68" s="428"/>
      <c r="J68" s="427">
        <f>+J66+J61</f>
        <v>0</v>
      </c>
      <c r="K68" s="428"/>
      <c r="L68" s="428"/>
      <c r="M68" s="428"/>
      <c r="N68" s="427">
        <f>+N66+N61</f>
        <v>0</v>
      </c>
      <c r="O68" s="428"/>
      <c r="P68" s="428"/>
      <c r="Q68" s="428"/>
      <c r="R68" s="427">
        <f>+R66+R61</f>
        <v>0</v>
      </c>
      <c r="S68" s="428"/>
      <c r="T68" s="428"/>
      <c r="U68" s="428"/>
      <c r="V68" s="427">
        <f>+V66+V61</f>
        <v>0</v>
      </c>
      <c r="W68" s="428"/>
      <c r="X68" s="428"/>
      <c r="Y68" s="428"/>
      <c r="Z68" s="427">
        <f>+Z66+Z61</f>
        <v>0</v>
      </c>
      <c r="AA68" s="428"/>
      <c r="AB68" s="428"/>
      <c r="AC68" s="428"/>
      <c r="AD68" s="772"/>
      <c r="AE68" s="428"/>
      <c r="AF68" s="428"/>
      <c r="AG68" s="428"/>
      <c r="AH68" s="693">
        <f>+AH66+AH61</f>
        <v>0</v>
      </c>
    </row>
    <row r="69" spans="1:34" ht="13.8" x14ac:dyDescent="0.3">
      <c r="A69" s="284"/>
      <c r="B69" s="284"/>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row>
    <row r="70" spans="1:34" ht="13.8" x14ac:dyDescent="0.3">
      <c r="A70" s="286" t="s">
        <v>70</v>
      </c>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row>
    <row r="71" spans="1:34" ht="13.8" x14ac:dyDescent="0.3">
      <c r="A71" s="287" t="s">
        <v>115</v>
      </c>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533"/>
    </row>
    <row r="72" spans="1:34" ht="13.8" x14ac:dyDescent="0.3">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row>
  </sheetData>
  <sheetProtection selectLockedCells="1" selectUnlockedCells="1"/>
  <mergeCells count="23">
    <mergeCell ref="A64:B64"/>
    <mergeCell ref="A10:B10"/>
    <mergeCell ref="A26:B26"/>
    <mergeCell ref="A16:B16"/>
    <mergeCell ref="A17:B17"/>
    <mergeCell ref="A18:B18"/>
    <mergeCell ref="A19:B19"/>
    <mergeCell ref="A22:B22"/>
    <mergeCell ref="A23:B23"/>
    <mergeCell ref="A11:B11"/>
    <mergeCell ref="A12:B12"/>
    <mergeCell ref="A15:B15"/>
    <mergeCell ref="A24:B24"/>
    <mergeCell ref="A25:B25"/>
    <mergeCell ref="AD59:AD60"/>
    <mergeCell ref="AD54:AD56"/>
    <mergeCell ref="A2:B2"/>
    <mergeCell ref="C2:E2"/>
    <mergeCell ref="B3:K3"/>
    <mergeCell ref="A8:B8"/>
    <mergeCell ref="A9:B9"/>
    <mergeCell ref="A4:B5"/>
    <mergeCell ref="A57:B57"/>
  </mergeCells>
  <printOptions horizontalCentered="1" gridLines="1"/>
  <pageMargins left="0.25" right="0" top="1" bottom="1" header="0.48" footer="0.5"/>
  <pageSetup scale="40" fitToHeight="0" orientation="landscape" r:id="rId1"/>
  <headerFooter alignWithMargins="0"/>
  <ignoredErrors>
    <ignoredError sqref="S2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0000"/>
  </sheetPr>
  <dimension ref="A1:A3"/>
  <sheetViews>
    <sheetView workbookViewId="0">
      <selection activeCell="D6" sqref="D6"/>
    </sheetView>
  </sheetViews>
  <sheetFormatPr defaultColWidth="8.6640625" defaultRowHeight="13.2" x14ac:dyDescent="0.25"/>
  <cols>
    <col min="1" max="1" width="46.44140625" bestFit="1" customWidth="1"/>
  </cols>
  <sheetData>
    <row r="1" spans="1:1" x14ac:dyDescent="0.25">
      <c r="A1" s="689" t="s">
        <v>163</v>
      </c>
    </row>
    <row r="2" spans="1:1" x14ac:dyDescent="0.25">
      <c r="A2" s="689" t="s">
        <v>153</v>
      </c>
    </row>
    <row r="3" spans="1:1" x14ac:dyDescent="0.25">
      <c r="A3" s="689" t="s">
        <v>154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S63"/>
  <sheetViews>
    <sheetView topLeftCell="B36" workbookViewId="0">
      <selection activeCell="O29" sqref="O29"/>
    </sheetView>
  </sheetViews>
  <sheetFormatPr defaultColWidth="9.33203125" defaultRowHeight="13.2" x14ac:dyDescent="0.25"/>
  <cols>
    <col min="1" max="1" width="9.6640625" style="50" customWidth="1"/>
    <col min="2" max="2" width="19.44140625" style="50" customWidth="1"/>
    <col min="3" max="3" width="11" style="50" customWidth="1"/>
    <col min="4" max="4" width="10" style="50" customWidth="1"/>
    <col min="5" max="5" width="10.44140625" style="50" customWidth="1"/>
    <col min="6" max="6" width="12" style="50" customWidth="1"/>
    <col min="7" max="7" width="12.6640625" style="50" customWidth="1"/>
    <col min="8" max="8" width="12.33203125" style="110" customWidth="1"/>
    <col min="9" max="9" width="12.6640625" style="50" customWidth="1"/>
    <col min="10" max="10" width="11.44140625" style="50" bestFit="1" customWidth="1"/>
    <col min="11" max="11" width="13.33203125" style="50" customWidth="1"/>
    <col min="12" max="12" width="3.33203125" style="50" customWidth="1"/>
    <col min="13" max="13" width="53.44140625" style="50" bestFit="1" customWidth="1"/>
    <col min="14" max="14" width="12.6640625" style="50" customWidth="1"/>
    <col min="15" max="15" width="10.33203125" style="50" customWidth="1"/>
    <col min="16" max="16" width="7.33203125" style="50" customWidth="1"/>
    <col min="17" max="17" width="10.44140625" style="50" customWidth="1"/>
    <col min="18" max="18" width="22" style="50" customWidth="1"/>
    <col min="19" max="20" width="10.33203125" style="50" bestFit="1" customWidth="1"/>
    <col min="21" max="16384" width="9.33203125" style="50"/>
  </cols>
  <sheetData>
    <row r="1" spans="1:18" ht="22.5" customHeight="1" thickBot="1" x14ac:dyDescent="0.35">
      <c r="A1" s="840" t="s">
        <v>71</v>
      </c>
      <c r="B1" s="841"/>
      <c r="C1" s="847"/>
      <c r="D1" s="847"/>
      <c r="E1" s="847"/>
      <c r="F1" s="46" t="s">
        <v>56</v>
      </c>
      <c r="G1" s="48">
        <v>45474</v>
      </c>
      <c r="H1" s="47" t="s">
        <v>57</v>
      </c>
      <c r="I1" s="48">
        <v>45838</v>
      </c>
      <c r="J1" s="48"/>
      <c r="K1" s="49" t="s">
        <v>17</v>
      </c>
    </row>
    <row r="2" spans="1:18" ht="26.1" customHeight="1" thickBot="1" x14ac:dyDescent="0.35">
      <c r="A2" s="51" t="s">
        <v>63</v>
      </c>
      <c r="B2" s="818"/>
      <c r="C2" s="818"/>
      <c r="D2" s="818"/>
      <c r="E2" s="818"/>
      <c r="F2" s="818"/>
      <c r="G2" s="818"/>
      <c r="H2" s="818"/>
      <c r="I2" s="818"/>
      <c r="J2" s="818"/>
      <c r="K2" s="819"/>
      <c r="M2" s="848" t="s">
        <v>171</v>
      </c>
      <c r="N2" s="849"/>
      <c r="O2" s="849"/>
      <c r="P2" s="851" t="s">
        <v>126</v>
      </c>
      <c r="Q2" s="852"/>
      <c r="R2" s="853"/>
    </row>
    <row r="3" spans="1:18" ht="13.5" customHeight="1" thickBot="1" x14ac:dyDescent="0.3">
      <c r="A3" s="842"/>
      <c r="B3" s="843"/>
      <c r="C3" s="843"/>
      <c r="D3" s="843"/>
      <c r="E3" s="843"/>
      <c r="F3" s="843"/>
      <c r="G3" s="843"/>
      <c r="H3" s="843"/>
      <c r="I3" s="843"/>
      <c r="J3" s="843"/>
      <c r="K3" s="844"/>
      <c r="M3" s="177"/>
      <c r="N3" s="178"/>
      <c r="O3" s="179"/>
      <c r="P3" s="196"/>
      <c r="Q3" s="197" t="s">
        <v>124</v>
      </c>
      <c r="R3" s="198"/>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M4" s="547"/>
      <c r="N4" s="656" t="s">
        <v>132</v>
      </c>
      <c r="O4" s="548"/>
      <c r="P4" s="549"/>
      <c r="Q4" s="550"/>
      <c r="R4" s="551"/>
    </row>
    <row r="5" spans="1:18" ht="27" thickBot="1" x14ac:dyDescent="0.3">
      <c r="A5" s="854"/>
      <c r="B5" s="855"/>
      <c r="C5" s="52" t="s">
        <v>9</v>
      </c>
      <c r="D5" s="52" t="s">
        <v>10</v>
      </c>
      <c r="E5" s="52" t="s">
        <v>13</v>
      </c>
      <c r="F5" s="699" t="s">
        <v>11</v>
      </c>
      <c r="G5" s="568" t="s">
        <v>12</v>
      </c>
      <c r="H5" s="554" t="s">
        <v>25</v>
      </c>
      <c r="I5" s="568" t="s">
        <v>0</v>
      </c>
      <c r="J5" s="568" t="s">
        <v>69</v>
      </c>
      <c r="K5" s="568" t="s">
        <v>5</v>
      </c>
      <c r="L5" s="53"/>
      <c r="M5" s="654" t="s">
        <v>92</v>
      </c>
      <c r="N5" s="657" t="s">
        <v>25</v>
      </c>
      <c r="O5" s="639"/>
      <c r="P5" s="534" t="s">
        <v>87</v>
      </c>
      <c r="Q5" s="635">
        <v>28469</v>
      </c>
      <c r="R5" s="536" t="s">
        <v>75</v>
      </c>
    </row>
    <row r="6" spans="1:18" ht="13.8" thickBot="1" x14ac:dyDescent="0.3">
      <c r="A6" s="807" t="s">
        <v>14</v>
      </c>
      <c r="B6" s="807"/>
      <c r="C6" s="807"/>
      <c r="D6" s="807"/>
      <c r="E6" s="54" t="s">
        <v>29</v>
      </c>
      <c r="F6" s="845"/>
      <c r="G6" s="845"/>
      <c r="H6" s="845"/>
      <c r="I6" s="845"/>
      <c r="J6" s="845"/>
      <c r="K6" s="846"/>
      <c r="L6" s="55"/>
      <c r="M6" s="595"/>
      <c r="N6" s="146"/>
      <c r="O6" s="181"/>
      <c r="P6" s="535" t="s">
        <v>89</v>
      </c>
      <c r="Q6" s="634">
        <v>20178</v>
      </c>
      <c r="R6" s="537" t="s">
        <v>76</v>
      </c>
    </row>
    <row r="7" spans="1:18" x14ac:dyDescent="0.25">
      <c r="A7" s="856"/>
      <c r="B7" s="839"/>
      <c r="C7" s="732" t="s">
        <v>83</v>
      </c>
      <c r="D7" s="59">
        <v>0</v>
      </c>
      <c r="E7" s="60">
        <v>0</v>
      </c>
      <c r="F7" s="700">
        <v>0</v>
      </c>
      <c r="G7" s="567">
        <f>SUM(F7/9)*E7*D7</f>
        <v>0</v>
      </c>
      <c r="H7" s="661">
        <f>IF(D7&lt;3,0,IF(AND(D7&gt;=3,D7&lt;=9),($N7),$Q$5*E7))</f>
        <v>0</v>
      </c>
      <c r="I7" s="567">
        <f>G7*22.9%</f>
        <v>0</v>
      </c>
      <c r="J7" s="569">
        <f>+IF(G7&gt;0,I7/G7,0)</f>
        <v>0</v>
      </c>
      <c r="K7" s="567">
        <f>G7+I7+H7</f>
        <v>0</v>
      </c>
      <c r="L7" s="56"/>
      <c r="M7" s="596" t="s">
        <v>87</v>
      </c>
      <c r="N7" s="643">
        <f>IF(G7&gt;0,(IF(M7=$P$5,(G7/F7*$Q$5),(IF(M7=$P$6,(G7/F7*$Q$6),(IF(M7=$P$7,(G7/F7*$Q$7),G7/F7*$Q$8)))))),0)</f>
        <v>0</v>
      </c>
      <c r="O7" s="682"/>
      <c r="P7" s="535" t="s">
        <v>88</v>
      </c>
      <c r="Q7" s="634">
        <v>9431</v>
      </c>
      <c r="R7" s="537" t="s">
        <v>77</v>
      </c>
    </row>
    <row r="8" spans="1:18" x14ac:dyDescent="0.25">
      <c r="A8" s="856"/>
      <c r="B8" s="839"/>
      <c r="C8" s="732"/>
      <c r="D8" s="59">
        <v>0</v>
      </c>
      <c r="E8" s="60">
        <v>0</v>
      </c>
      <c r="F8" s="700">
        <v>0</v>
      </c>
      <c r="G8" s="567">
        <f>SUM(F8/9)*E8*D8</f>
        <v>0</v>
      </c>
      <c r="H8" s="661">
        <f t="shared" ref="H8:H10" si="0">IF(D8&lt;3,0,IF(AND(D8&gt;=3,D8&lt;=9),($N8),$Q$5*E8))</f>
        <v>0</v>
      </c>
      <c r="I8" s="567">
        <f>G8*22.9%</f>
        <v>0</v>
      </c>
      <c r="J8" s="569">
        <f>+IF(G8&gt;0,I8/G8,0)</f>
        <v>0</v>
      </c>
      <c r="K8" s="567">
        <f>G8+I8+H8</f>
        <v>0</v>
      </c>
      <c r="L8" s="56"/>
      <c r="M8" s="596" t="s">
        <v>87</v>
      </c>
      <c r="N8" s="644">
        <f>IF(G8&gt;0,(IF(M8=$P$5,(G8/F8*$Q$5),(IF(M8=$P$6,(G8/F8*$Q$6),(IF(M8=$P$7,(G8/F8*$Q$7),G8/F8*$Q$8)))))),0)</f>
        <v>0</v>
      </c>
      <c r="O8" s="182"/>
      <c r="P8" s="535" t="s">
        <v>140</v>
      </c>
      <c r="Q8" s="634">
        <v>0</v>
      </c>
      <c r="R8" s="537" t="s">
        <v>141</v>
      </c>
    </row>
    <row r="9" spans="1:18" x14ac:dyDescent="0.25">
      <c r="A9" s="856"/>
      <c r="B9" s="839"/>
      <c r="C9" s="732"/>
      <c r="D9" s="59">
        <v>0</v>
      </c>
      <c r="E9" s="60">
        <v>0</v>
      </c>
      <c r="F9" s="700">
        <v>0</v>
      </c>
      <c r="G9" s="567">
        <f>SUM(F9/9)*E9*D9</f>
        <v>0</v>
      </c>
      <c r="H9" s="661">
        <f t="shared" si="0"/>
        <v>0</v>
      </c>
      <c r="I9" s="567">
        <f>G9*22.9%</f>
        <v>0</v>
      </c>
      <c r="J9" s="569">
        <f>+IF(G9&gt;0,I9/G9,0)</f>
        <v>0</v>
      </c>
      <c r="K9" s="567">
        <f>G9+I9+H9</f>
        <v>0</v>
      </c>
      <c r="L9" s="56"/>
      <c r="M9" s="596" t="s">
        <v>87</v>
      </c>
      <c r="N9" s="644">
        <f>IF(G9&gt;0,(IF(M9=$P$5,(G9/F9*$Q$5),(IF(M9=$P$6,(G9/F9*$Q$6),(IF(M9=$P$7,(G9/F9*$Q$7),G9/F9*$Q$8)))))),0)</f>
        <v>0</v>
      </c>
      <c r="O9" s="182"/>
      <c r="P9" s="186"/>
      <c r="Q9" s="214"/>
      <c r="R9" s="187"/>
    </row>
    <row r="10" spans="1:18" x14ac:dyDescent="0.25">
      <c r="A10" s="856"/>
      <c r="B10" s="839"/>
      <c r="C10" s="732"/>
      <c r="D10" s="59">
        <v>0</v>
      </c>
      <c r="E10" s="60">
        <v>0</v>
      </c>
      <c r="F10" s="700">
        <v>0</v>
      </c>
      <c r="G10" s="567">
        <f>SUM(F10/9)*E10*D10</f>
        <v>0</v>
      </c>
      <c r="H10" s="661">
        <f t="shared" si="0"/>
        <v>0</v>
      </c>
      <c r="I10" s="567">
        <f>G10*22.9%</f>
        <v>0</v>
      </c>
      <c r="J10" s="569">
        <f>+IF(G10&gt;0,I10/G10,0)</f>
        <v>0</v>
      </c>
      <c r="K10" s="567">
        <f>G10+I10+H10</f>
        <v>0</v>
      </c>
      <c r="L10" s="56"/>
      <c r="M10" s="596" t="s">
        <v>87</v>
      </c>
      <c r="N10" s="644">
        <f>IF(G10&gt;0,(IF(M10=$P$5,(G10/F10*$Q$5),(IF(M10=$P$6,(G10/F10*$Q$6),(IF(M10=$P$7,(G10/F10*$Q$7),G10/F10*$Q$8)))))),0)</f>
        <v>0</v>
      </c>
      <c r="O10" s="182"/>
      <c r="P10" s="188" t="s">
        <v>61</v>
      </c>
      <c r="Q10" s="62"/>
      <c r="R10" s="189"/>
    </row>
    <row r="11" spans="1:18" ht="13.8" thickBot="1" x14ac:dyDescent="0.3">
      <c r="A11" s="856"/>
      <c r="B11" s="839"/>
      <c r="C11" s="732"/>
      <c r="D11" s="59">
        <v>0</v>
      </c>
      <c r="E11" s="60">
        <v>0</v>
      </c>
      <c r="F11" s="700">
        <v>0</v>
      </c>
      <c r="G11" s="567">
        <f>SUM(F11/9)*E11*D11</f>
        <v>0</v>
      </c>
      <c r="H11" s="661">
        <f>IF(D11&lt;3,0,IF(AND(D11&gt;=3,D11&lt;=9),($N11),$Q$5*E11))</f>
        <v>0</v>
      </c>
      <c r="I11" s="567">
        <f>G11*22.9%</f>
        <v>0</v>
      </c>
      <c r="J11" s="569">
        <f>+IF(G11&gt;0,I11/G11,0)</f>
        <v>0</v>
      </c>
      <c r="K11" s="567">
        <f>G11+I11+H11</f>
        <v>0</v>
      </c>
      <c r="L11" s="56"/>
      <c r="M11" s="596" t="s">
        <v>87</v>
      </c>
      <c r="N11" s="645">
        <f>IF(G11&gt;0,(IF(M11=$P$5,(G11/F11*$Q$5),(IF(M11=$P$6,(G11/F11*$Q$6),(IF(M11=$P$7,(G11/F11*$Q$7),G11/F11*$Q$8)))))),0)</f>
        <v>0</v>
      </c>
      <c r="O11" s="182"/>
      <c r="P11" s="190"/>
      <c r="Q11" s="64"/>
      <c r="R11" s="191" t="s">
        <v>214</v>
      </c>
    </row>
    <row r="12" spans="1:18" ht="13.8" thickBot="1" x14ac:dyDescent="0.3">
      <c r="A12" s="142"/>
      <c r="B12" s="132" t="s">
        <v>168</v>
      </c>
      <c r="C12" s="133"/>
      <c r="D12" s="134">
        <v>0</v>
      </c>
      <c r="E12" s="135"/>
      <c r="F12" s="136"/>
      <c r="G12" s="557">
        <f>SUM(G7:G11)</f>
        <v>0</v>
      </c>
      <c r="H12" s="557">
        <f>SUM(H7:H11)</f>
        <v>0</v>
      </c>
      <c r="I12" s="557">
        <f>SUM(I7:I11)</f>
        <v>0</v>
      </c>
      <c r="J12" s="558"/>
      <c r="K12" s="559">
        <f>SUM(K7:K11)</f>
        <v>0</v>
      </c>
      <c r="L12" s="56"/>
      <c r="M12" s="597"/>
      <c r="N12" s="658"/>
      <c r="O12" s="543"/>
      <c r="P12" s="192"/>
      <c r="Q12" s="193"/>
      <c r="R12" s="194"/>
    </row>
    <row r="13" spans="1:18" ht="13.8" thickBot="1" x14ac:dyDescent="0.3">
      <c r="A13" s="125" t="s">
        <v>169</v>
      </c>
      <c r="B13" s="125"/>
      <c r="C13" s="125"/>
      <c r="D13" s="125"/>
      <c r="E13" s="125"/>
      <c r="F13" s="125"/>
      <c r="G13" s="560"/>
      <c r="H13" s="560"/>
      <c r="I13" s="560"/>
      <c r="J13" s="560"/>
      <c r="K13" s="561"/>
      <c r="L13" s="56"/>
      <c r="M13" s="598"/>
      <c r="N13" s="659"/>
      <c r="O13" s="544"/>
      <c r="P13" s="65"/>
      <c r="Q13" s="61"/>
    </row>
    <row r="14" spans="1:18" x14ac:dyDescent="0.25">
      <c r="A14" s="856"/>
      <c r="B14" s="839"/>
      <c r="C14" s="732"/>
      <c r="D14" s="59">
        <v>0</v>
      </c>
      <c r="E14" s="60">
        <v>0</v>
      </c>
      <c r="F14" s="700">
        <v>0</v>
      </c>
      <c r="G14" s="567">
        <f>SUM(F14/12)*E14*D14</f>
        <v>0</v>
      </c>
      <c r="H14" s="556">
        <f>+N14</f>
        <v>0</v>
      </c>
      <c r="I14" s="567">
        <f>G14*22.9%</f>
        <v>0</v>
      </c>
      <c r="J14" s="569">
        <f>+IF(G14&gt;0,I14/G14,0)</f>
        <v>0</v>
      </c>
      <c r="K14" s="567">
        <f>G14+I14+H14</f>
        <v>0</v>
      </c>
      <c r="L14" s="56"/>
      <c r="M14" s="596" t="s">
        <v>87</v>
      </c>
      <c r="N14" s="643">
        <f>IF(G14&gt;0,(IF(M14=$P$5,(G14/F14*$Q$5),(IF(M14=$P$6,(G14/F14*$Q$6),(IF(M14=$P$7,(G14/F14*$Q$7),G14/F14*$Q$8)))))),0)</f>
        <v>0</v>
      </c>
      <c r="O14" s="182"/>
      <c r="P14" s="61"/>
      <c r="Q14" s="61"/>
      <c r="R14" s="145" t="s">
        <v>91</v>
      </c>
    </row>
    <row r="15" spans="1:18" x14ac:dyDescent="0.25">
      <c r="A15" s="830"/>
      <c r="B15" s="839"/>
      <c r="C15" s="58"/>
      <c r="D15" s="59">
        <v>0</v>
      </c>
      <c r="E15" s="60">
        <v>0</v>
      </c>
      <c r="F15" s="700">
        <v>0</v>
      </c>
      <c r="G15" s="567">
        <f>SUM(F15/12)*E15*D15</f>
        <v>0</v>
      </c>
      <c r="H15" s="556">
        <f>+N15</f>
        <v>0</v>
      </c>
      <c r="I15" s="567">
        <f>G15*22.9%</f>
        <v>0</v>
      </c>
      <c r="J15" s="569">
        <f>+IF(G15&gt;0,I15/G15,0)</f>
        <v>0</v>
      </c>
      <c r="K15" s="567">
        <f>G15+I15+H15</f>
        <v>0</v>
      </c>
      <c r="L15" s="56"/>
      <c r="M15" s="596" t="s">
        <v>87</v>
      </c>
      <c r="N15" s="644">
        <f>IF(G15&gt;0,(IF(M15=$P$5,(G15/F15*$Q$5),(IF(M15=$P$6,(G15/F15*$Q$6),(IF(M15=$P$7,(G15/F15*$Q$7),G15/F15*$Q$8)))))),0)</f>
        <v>0</v>
      </c>
      <c r="O15" s="182"/>
      <c r="P15" s="61"/>
      <c r="Q15" s="61"/>
      <c r="R15" s="66"/>
    </row>
    <row r="16" spans="1:18" x14ac:dyDescent="0.25">
      <c r="A16" s="830"/>
      <c r="B16" s="839"/>
      <c r="C16" s="67"/>
      <c r="D16" s="59">
        <v>0</v>
      </c>
      <c r="E16" s="60">
        <v>0</v>
      </c>
      <c r="F16" s="700">
        <v>0</v>
      </c>
      <c r="G16" s="567">
        <f>SUM(F16/12)*E16*D16</f>
        <v>0</v>
      </c>
      <c r="H16" s="556">
        <f>+N16</f>
        <v>0</v>
      </c>
      <c r="I16" s="567">
        <f>G16*22.9%</f>
        <v>0</v>
      </c>
      <c r="J16" s="569">
        <f>+IF(G16&gt;0,I16/G16,0)</f>
        <v>0</v>
      </c>
      <c r="K16" s="567">
        <f>G16+I16+H16</f>
        <v>0</v>
      </c>
      <c r="L16" s="56"/>
      <c r="M16" s="596" t="s">
        <v>87</v>
      </c>
      <c r="N16" s="644">
        <f>IF(G16&gt;0,(IF(M16=$P$5,(G16/F16*$Q$5),(IF(M16=$P$6,(G16/F16*$Q$6),(IF(M16=$P$7,(G16/F16*$Q$7),G16/F16*$Q$8)))))),0)</f>
        <v>0</v>
      </c>
      <c r="O16" s="182"/>
      <c r="P16" s="61"/>
      <c r="Q16" s="61"/>
      <c r="R16" s="66"/>
    </row>
    <row r="17" spans="1:18" ht="13.8" x14ac:dyDescent="0.3">
      <c r="A17" s="830"/>
      <c r="B17" s="839"/>
      <c r="C17" s="67"/>
      <c r="D17" s="59">
        <v>0</v>
      </c>
      <c r="E17" s="60">
        <v>0</v>
      </c>
      <c r="F17" s="700">
        <v>0</v>
      </c>
      <c r="G17" s="567">
        <f>SUM(F17/12)*E17*D17</f>
        <v>0</v>
      </c>
      <c r="H17" s="556">
        <f>+N17</f>
        <v>0</v>
      </c>
      <c r="I17" s="567">
        <f>G17*22.9%</f>
        <v>0</v>
      </c>
      <c r="J17" s="569">
        <f>+IF(G17&gt;0,I17/G17,0)</f>
        <v>0</v>
      </c>
      <c r="K17" s="567">
        <f>G17+I17+H17</f>
        <v>0</v>
      </c>
      <c r="L17" s="56"/>
      <c r="M17" s="596" t="s">
        <v>87</v>
      </c>
      <c r="N17" s="644">
        <f>IF(G17&gt;0,(IF(M17=$P$5,(G17/F17*$Q$5),(IF(M17=$P$6,(G17/F17*$Q$6),(IF(M17=$P$7,(G17/F17*$Q$7),G17/F17*$Q$8)))))),0)</f>
        <v>0</v>
      </c>
      <c r="O17" s="182"/>
      <c r="P17" s="61"/>
      <c r="Q17" s="850" t="s">
        <v>123</v>
      </c>
      <c r="R17" s="850"/>
    </row>
    <row r="18" spans="1:18" ht="13.8" thickBot="1" x14ac:dyDescent="0.3">
      <c r="A18" s="830"/>
      <c r="B18" s="839"/>
      <c r="C18" s="63"/>
      <c r="D18" s="59">
        <v>0</v>
      </c>
      <c r="E18" s="60">
        <v>0</v>
      </c>
      <c r="F18" s="700">
        <v>0</v>
      </c>
      <c r="G18" s="567">
        <f>SUM(F18/12)*E18*D18</f>
        <v>0</v>
      </c>
      <c r="H18" s="556">
        <f>+N18</f>
        <v>0</v>
      </c>
      <c r="I18" s="567">
        <f>G18*22.9%</f>
        <v>0</v>
      </c>
      <c r="J18" s="569">
        <f>+IF(G18&gt;0,I18/G18,0)</f>
        <v>0</v>
      </c>
      <c r="K18" s="567">
        <f>G18+I18+H18</f>
        <v>0</v>
      </c>
      <c r="L18" s="56"/>
      <c r="M18" s="599" t="s">
        <v>87</v>
      </c>
      <c r="N18" s="645">
        <f>IF(G18&gt;0,(IF(M18=$P$5,(G18/F18*$Q$5),(IF(M18=$P$6,(G18/F18*$Q$6),(IF(M18=$P$7,(G18/F18*$Q$7),G18/F18*$Q$8)))))),0)</f>
        <v>0</v>
      </c>
      <c r="O18" s="183"/>
      <c r="P18" s="61"/>
      <c r="R18" s="66"/>
    </row>
    <row r="19" spans="1:18" x14ac:dyDescent="0.25">
      <c r="A19" s="143"/>
      <c r="B19" s="132" t="s">
        <v>175</v>
      </c>
      <c r="C19" s="133"/>
      <c r="D19" s="134"/>
      <c r="E19" s="135"/>
      <c r="F19" s="136"/>
      <c r="G19" s="557">
        <f>SUM(G14:G18)</f>
        <v>0</v>
      </c>
      <c r="H19" s="557">
        <f>SUM(H14:H18)</f>
        <v>0</v>
      </c>
      <c r="I19" s="557">
        <f>SUM(I14:I18)</f>
        <v>0</v>
      </c>
      <c r="J19" s="558"/>
      <c r="K19" s="559">
        <f>SUM(K14:K18)</f>
        <v>0</v>
      </c>
      <c r="L19" s="56"/>
      <c r="M19" s="641" t="s">
        <v>142</v>
      </c>
      <c r="N19" s="56"/>
      <c r="O19" s="56"/>
      <c r="P19" s="61"/>
      <c r="R19" s="66"/>
    </row>
    <row r="20" spans="1:18" ht="26.4" x14ac:dyDescent="0.25">
      <c r="A20" s="68" t="s">
        <v>15</v>
      </c>
      <c r="B20" s="68"/>
      <c r="C20" s="681" t="s">
        <v>151</v>
      </c>
      <c r="D20" s="69" t="s">
        <v>6</v>
      </c>
      <c r="E20" s="70" t="s">
        <v>7</v>
      </c>
      <c r="F20" s="71" t="s">
        <v>8</v>
      </c>
      <c r="G20" s="562"/>
      <c r="H20" s="563"/>
      <c r="I20" s="564"/>
      <c r="J20" s="564"/>
      <c r="K20" s="565"/>
      <c r="L20" s="56"/>
      <c r="N20" s="56"/>
      <c r="O20" s="56"/>
    </row>
    <row r="21" spans="1:18" x14ac:dyDescent="0.25">
      <c r="A21" s="830"/>
      <c r="B21" s="839"/>
      <c r="C21" s="72">
        <v>0</v>
      </c>
      <c r="D21" s="73">
        <v>0</v>
      </c>
      <c r="E21" s="74">
        <v>0</v>
      </c>
      <c r="F21" s="701">
        <v>0</v>
      </c>
      <c r="G21" s="570">
        <f>E21*F21*D21*C21</f>
        <v>0</v>
      </c>
      <c r="H21" s="566" t="s">
        <v>26</v>
      </c>
      <c r="I21" s="571">
        <f>SUM(G21*8%)</f>
        <v>0</v>
      </c>
      <c r="J21" s="569">
        <f>+IF(G21&gt;0,I21/G21,0)</f>
        <v>0</v>
      </c>
      <c r="K21" s="572">
        <f>SUM(G21:I21)</f>
        <v>0</v>
      </c>
      <c r="L21" s="56"/>
      <c r="M21" s="56"/>
      <c r="N21" s="56"/>
      <c r="O21" s="56"/>
      <c r="P21" s="145"/>
      <c r="Q21" s="145"/>
    </row>
    <row r="22" spans="1:18" x14ac:dyDescent="0.25">
      <c r="A22" s="830"/>
      <c r="B22" s="839"/>
      <c r="C22" s="75">
        <v>0</v>
      </c>
      <c r="D22" s="73">
        <v>0</v>
      </c>
      <c r="E22" s="74">
        <v>0</v>
      </c>
      <c r="F22" s="701">
        <v>0</v>
      </c>
      <c r="G22" s="570">
        <f t="shared" ref="G22:G25" si="1">E22*F22*D22*C22</f>
        <v>0</v>
      </c>
      <c r="H22" s="566" t="s">
        <v>26</v>
      </c>
      <c r="I22" s="573">
        <f>SUM(G22*8%)</f>
        <v>0</v>
      </c>
      <c r="J22" s="569">
        <f>+IF(G22&gt;0,I22/G22,0)</f>
        <v>0</v>
      </c>
      <c r="K22" s="572">
        <f>SUM(G22:I22)</f>
        <v>0</v>
      </c>
      <c r="L22" s="56"/>
      <c r="M22" s="56"/>
      <c r="N22" s="640"/>
      <c r="O22" s="56"/>
    </row>
    <row r="23" spans="1:18" x14ac:dyDescent="0.25">
      <c r="A23" s="830"/>
      <c r="B23" s="839"/>
      <c r="C23" s="72">
        <v>0</v>
      </c>
      <c r="D23" s="59">
        <v>0</v>
      </c>
      <c r="E23" s="74">
        <v>0</v>
      </c>
      <c r="F23" s="701">
        <v>0</v>
      </c>
      <c r="G23" s="570">
        <f t="shared" si="1"/>
        <v>0</v>
      </c>
      <c r="H23" s="566"/>
      <c r="I23" s="571">
        <f>SUM(G23*8%)</f>
        <v>0</v>
      </c>
      <c r="J23" s="569">
        <f>+IF(G23&gt;0,I23/G23,0)</f>
        <v>0</v>
      </c>
      <c r="K23" s="572">
        <f>SUM(G23:I23)</f>
        <v>0</v>
      </c>
      <c r="L23" s="56"/>
      <c r="M23" s="56"/>
      <c r="N23" s="56"/>
      <c r="O23" s="56"/>
    </row>
    <row r="24" spans="1:18" x14ac:dyDescent="0.25">
      <c r="A24" s="830"/>
      <c r="B24" s="839"/>
      <c r="C24" s="75">
        <v>0</v>
      </c>
      <c r="D24" s="59">
        <v>0</v>
      </c>
      <c r="E24" s="74">
        <v>0</v>
      </c>
      <c r="F24" s="701">
        <v>0</v>
      </c>
      <c r="G24" s="570">
        <f t="shared" si="1"/>
        <v>0</v>
      </c>
      <c r="H24" s="566"/>
      <c r="I24" s="571">
        <f>SUM(G24*8%)</f>
        <v>0</v>
      </c>
      <c r="J24" s="569">
        <f>+IF(G24&gt;0,I24/G24,0)</f>
        <v>0</v>
      </c>
      <c r="K24" s="572">
        <f>SUM(G24:I24)</f>
        <v>0</v>
      </c>
      <c r="L24" s="56"/>
      <c r="M24" s="56"/>
      <c r="N24" s="640"/>
      <c r="O24" s="56"/>
    </row>
    <row r="25" spans="1:18" x14ac:dyDescent="0.25">
      <c r="A25" s="830"/>
      <c r="B25" s="839"/>
      <c r="C25" s="72">
        <v>0</v>
      </c>
      <c r="D25" s="59">
        <v>0</v>
      </c>
      <c r="E25" s="74">
        <v>0</v>
      </c>
      <c r="F25" s="702">
        <v>0</v>
      </c>
      <c r="G25" s="570">
        <f t="shared" si="1"/>
        <v>0</v>
      </c>
      <c r="H25" s="566" t="s">
        <v>26</v>
      </c>
      <c r="I25" s="574">
        <f>SUM(G25*8%)</f>
        <v>0</v>
      </c>
      <c r="J25" s="569">
        <f>+IF(G25&gt;0,I25/G25,0)</f>
        <v>0</v>
      </c>
      <c r="K25" s="572">
        <f>SUM(G25:I25)</f>
        <v>0</v>
      </c>
      <c r="L25" s="56"/>
      <c r="M25" s="56"/>
      <c r="N25" s="545"/>
      <c r="O25" s="56"/>
    </row>
    <row r="26" spans="1:18" x14ac:dyDescent="0.25">
      <c r="A26" s="143"/>
      <c r="B26" s="132" t="s">
        <v>86</v>
      </c>
      <c r="C26" s="133"/>
      <c r="D26" s="134"/>
      <c r="E26" s="135"/>
      <c r="F26" s="136"/>
      <c r="G26" s="557">
        <f>SUM(G21:G25)</f>
        <v>0</v>
      </c>
      <c r="H26" s="557"/>
      <c r="I26" s="557">
        <f>SUM(I21:I25)</f>
        <v>0</v>
      </c>
      <c r="J26" s="558"/>
      <c r="K26" s="559">
        <f>SUM(K21:K25)</f>
        <v>0</v>
      </c>
      <c r="L26" s="56"/>
      <c r="M26" s="56"/>
      <c r="N26" s="640"/>
      <c r="P26" s="541"/>
    </row>
    <row r="27" spans="1:18" ht="13.8" x14ac:dyDescent="0.25">
      <c r="A27" s="127"/>
      <c r="B27" s="127"/>
      <c r="C27" s="129" t="s">
        <v>2</v>
      </c>
      <c r="D27" s="130"/>
      <c r="E27" s="130"/>
      <c r="F27" s="131"/>
      <c r="G27" s="579">
        <f>+G26+G19+G12</f>
        <v>0</v>
      </c>
      <c r="H27" s="579">
        <f>+H19+H12</f>
        <v>0</v>
      </c>
      <c r="I27" s="580">
        <f>+I26+I19+I12</f>
        <v>0</v>
      </c>
      <c r="J27" s="579"/>
      <c r="K27" s="581">
        <f>SUM(G27:I27)</f>
        <v>0</v>
      </c>
      <c r="L27" s="76"/>
      <c r="M27" s="76"/>
      <c r="N27" s="76"/>
      <c r="O27" s="76"/>
      <c r="P27" s="542"/>
      <c r="R27" s="542"/>
    </row>
    <row r="28" spans="1:18" x14ac:dyDescent="0.25">
      <c r="A28" s="128"/>
      <c r="B28" s="128"/>
      <c r="C28" s="128"/>
      <c r="D28" s="128"/>
      <c r="E28" s="128"/>
      <c r="F28" s="804"/>
      <c r="G28" s="804"/>
      <c r="H28" s="804"/>
      <c r="I28" s="804"/>
      <c r="J28" s="804"/>
      <c r="K28" s="816"/>
      <c r="L28" s="76"/>
      <c r="M28" s="76"/>
      <c r="N28" s="76"/>
      <c r="O28" s="56"/>
    </row>
    <row r="29" spans="1:18" ht="16.5" customHeight="1" x14ac:dyDescent="0.3">
      <c r="A29" s="817" t="s">
        <v>32</v>
      </c>
      <c r="B29" s="818"/>
      <c r="C29" s="818"/>
      <c r="D29" s="818"/>
      <c r="E29" s="818"/>
      <c r="F29" s="818"/>
      <c r="G29" s="818"/>
      <c r="H29" s="818"/>
      <c r="I29" s="818"/>
      <c r="J29" s="818"/>
      <c r="K29" s="819"/>
      <c r="L29" s="77"/>
      <c r="M29" s="76"/>
      <c r="N29" s="545"/>
      <c r="O29" s="56"/>
    </row>
    <row r="30" spans="1:18" x14ac:dyDescent="0.25">
      <c r="A30" s="806" t="s">
        <v>55</v>
      </c>
      <c r="B30" s="807"/>
      <c r="C30" s="807"/>
      <c r="D30" s="807"/>
      <c r="E30" s="807"/>
      <c r="F30" s="807"/>
      <c r="G30" s="807"/>
      <c r="H30" s="807"/>
      <c r="I30" s="807"/>
      <c r="J30" s="807"/>
      <c r="K30" s="808"/>
      <c r="L30" s="77"/>
      <c r="M30" s="76"/>
      <c r="N30" s="76"/>
      <c r="O30" s="76"/>
    </row>
    <row r="31" spans="1:18" x14ac:dyDescent="0.25">
      <c r="A31" s="833"/>
      <c r="B31" s="834"/>
      <c r="C31" s="834"/>
      <c r="D31" s="834"/>
      <c r="E31" s="834"/>
      <c r="F31" s="834"/>
      <c r="G31" s="834"/>
      <c r="H31" s="834"/>
      <c r="I31" s="834"/>
      <c r="J31" s="78"/>
      <c r="K31" s="79">
        <v>0</v>
      </c>
      <c r="L31" s="76"/>
      <c r="M31" s="76"/>
      <c r="N31" s="545"/>
      <c r="O31" s="76"/>
    </row>
    <row r="32" spans="1:18" x14ac:dyDescent="0.25">
      <c r="A32" s="835"/>
      <c r="B32" s="836"/>
      <c r="C32" s="836"/>
      <c r="D32" s="836"/>
      <c r="E32" s="836"/>
      <c r="F32" s="836"/>
      <c r="G32" s="836"/>
      <c r="H32" s="836"/>
      <c r="I32" s="836"/>
      <c r="J32" s="80"/>
      <c r="K32" s="81">
        <v>0</v>
      </c>
      <c r="L32" s="76"/>
      <c r="M32" s="76"/>
      <c r="N32" s="76"/>
      <c r="O32" s="76"/>
    </row>
    <row r="33" spans="1:18" x14ac:dyDescent="0.25">
      <c r="A33" s="837"/>
      <c r="B33" s="838"/>
      <c r="C33" s="838"/>
      <c r="D33" s="838"/>
      <c r="E33" s="838"/>
      <c r="F33" s="838"/>
      <c r="G33" s="838"/>
      <c r="H33" s="838"/>
      <c r="I33" s="838"/>
      <c r="J33" s="82"/>
      <c r="K33" s="83">
        <v>0</v>
      </c>
      <c r="L33" s="76"/>
      <c r="M33" s="76"/>
      <c r="N33" s="76"/>
      <c r="O33" s="76"/>
    </row>
    <row r="34" spans="1:18" x14ac:dyDescent="0.25">
      <c r="A34" s="803"/>
      <c r="B34" s="804"/>
      <c r="C34" s="804"/>
      <c r="D34" s="804"/>
      <c r="E34" s="804"/>
      <c r="F34" s="804"/>
      <c r="G34" s="804"/>
      <c r="H34" s="804"/>
      <c r="I34" s="84"/>
      <c r="J34" s="85" t="s">
        <v>5</v>
      </c>
      <c r="K34" s="86">
        <f>SUM(K30:K33)</f>
        <v>0</v>
      </c>
      <c r="L34" s="56"/>
      <c r="M34" s="56"/>
      <c r="N34" s="546"/>
      <c r="O34" s="56"/>
    </row>
    <row r="35" spans="1:18" x14ac:dyDescent="0.25">
      <c r="A35" s="806" t="s">
        <v>36</v>
      </c>
      <c r="B35" s="807"/>
      <c r="C35" s="807"/>
      <c r="D35" s="807"/>
      <c r="E35" s="807"/>
      <c r="F35" s="807"/>
      <c r="G35" s="807"/>
      <c r="H35" s="807"/>
      <c r="I35" s="807"/>
      <c r="J35" s="807"/>
      <c r="K35" s="808"/>
      <c r="L35" s="55"/>
      <c r="M35" s="56"/>
      <c r="N35" s="56"/>
      <c r="O35" s="56"/>
    </row>
    <row r="36" spans="1:18" x14ac:dyDescent="0.25">
      <c r="A36" s="805" t="s">
        <v>143</v>
      </c>
      <c r="B36" s="802"/>
      <c r="C36" s="802"/>
      <c r="D36" s="802"/>
      <c r="E36" s="802"/>
      <c r="F36" s="802"/>
      <c r="G36" s="802"/>
      <c r="H36" s="802"/>
      <c r="I36" s="802"/>
      <c r="J36" s="87"/>
      <c r="K36" s="88">
        <v>0</v>
      </c>
      <c r="L36" s="56"/>
      <c r="M36" s="56"/>
      <c r="N36" s="546"/>
      <c r="O36" s="56"/>
      <c r="Q36" s="89"/>
    </row>
    <row r="37" spans="1:18" x14ac:dyDescent="0.25">
      <c r="A37" s="797" t="s">
        <v>44</v>
      </c>
      <c r="B37" s="800"/>
      <c r="C37" s="800"/>
      <c r="D37" s="800"/>
      <c r="E37" s="800"/>
      <c r="F37" s="800"/>
      <c r="G37" s="800"/>
      <c r="H37" s="800"/>
      <c r="I37" s="800"/>
      <c r="J37" s="90"/>
      <c r="K37" s="91">
        <v>0</v>
      </c>
      <c r="L37" s="56"/>
      <c r="M37" s="56"/>
      <c r="N37" s="56"/>
      <c r="O37" s="56"/>
    </row>
    <row r="38" spans="1:18" x14ac:dyDescent="0.25">
      <c r="A38" s="798" t="s">
        <v>58</v>
      </c>
      <c r="B38" s="830"/>
      <c r="C38" s="830"/>
      <c r="D38" s="830"/>
      <c r="E38" s="830"/>
      <c r="F38" s="830"/>
      <c r="G38" s="830"/>
      <c r="H38" s="830"/>
      <c r="I38" s="830"/>
      <c r="J38" s="57"/>
      <c r="K38" s="91">
        <v>0</v>
      </c>
      <c r="L38" s="56"/>
      <c r="M38" s="56"/>
      <c r="N38" s="546"/>
      <c r="O38" s="56"/>
    </row>
    <row r="39" spans="1:18" x14ac:dyDescent="0.25">
      <c r="A39" s="831"/>
      <c r="B39" s="832"/>
      <c r="C39" s="832"/>
      <c r="D39" s="832"/>
      <c r="E39" s="832"/>
      <c r="F39" s="832"/>
      <c r="G39" s="832"/>
      <c r="H39" s="832"/>
      <c r="I39" s="84"/>
      <c r="J39" s="85" t="s">
        <v>5</v>
      </c>
      <c r="K39" s="86">
        <f>SUM(K35:K38)</f>
        <v>0</v>
      </c>
      <c r="L39" s="56"/>
      <c r="M39" s="56"/>
      <c r="N39" s="56"/>
      <c r="O39" s="56"/>
    </row>
    <row r="40" spans="1:18" x14ac:dyDescent="0.25">
      <c r="A40" s="806" t="s">
        <v>54</v>
      </c>
      <c r="B40" s="807"/>
      <c r="C40" s="807"/>
      <c r="D40" s="807"/>
      <c r="E40" s="807"/>
      <c r="F40" s="807"/>
      <c r="G40" s="807"/>
      <c r="H40" s="807"/>
      <c r="I40" s="807"/>
      <c r="J40" s="807"/>
      <c r="K40" s="808"/>
      <c r="L40" s="55"/>
      <c r="M40" s="56"/>
      <c r="N40" s="56"/>
      <c r="O40" s="56"/>
    </row>
    <row r="41" spans="1:18" x14ac:dyDescent="0.25">
      <c r="A41" s="805" t="s">
        <v>79</v>
      </c>
      <c r="B41" s="820"/>
      <c r="C41" s="820"/>
      <c r="D41" s="820"/>
      <c r="E41" s="820"/>
      <c r="F41" s="820"/>
      <c r="G41" s="820"/>
      <c r="H41" s="820"/>
      <c r="I41" s="820"/>
      <c r="J41" s="92"/>
      <c r="K41" s="88">
        <v>0</v>
      </c>
      <c r="L41" s="56"/>
      <c r="M41" s="56"/>
      <c r="N41" s="56"/>
      <c r="O41" s="56"/>
    </row>
    <row r="42" spans="1:18" x14ac:dyDescent="0.25">
      <c r="A42" s="795" t="s">
        <v>138</v>
      </c>
      <c r="B42" s="796"/>
      <c r="C42" s="796"/>
      <c r="D42" s="796"/>
      <c r="E42" s="796"/>
      <c r="F42" s="796"/>
      <c r="G42" s="796"/>
      <c r="H42" s="796"/>
      <c r="I42" s="796"/>
      <c r="J42" s="93"/>
      <c r="K42" s="94">
        <v>0</v>
      </c>
      <c r="L42" s="56"/>
      <c r="M42" s="56"/>
      <c r="N42" s="56"/>
      <c r="O42" s="56"/>
      <c r="R42" s="89"/>
    </row>
    <row r="43" spans="1:18" x14ac:dyDescent="0.25">
      <c r="A43" s="797" t="s">
        <v>53</v>
      </c>
      <c r="B43" s="796"/>
      <c r="C43" s="796"/>
      <c r="D43" s="796"/>
      <c r="E43" s="796"/>
      <c r="F43" s="796"/>
      <c r="G43" s="796"/>
      <c r="H43" s="796"/>
      <c r="I43" s="796"/>
      <c r="J43" s="93"/>
      <c r="K43" s="94">
        <v>0</v>
      </c>
      <c r="L43" s="56"/>
      <c r="M43" s="56"/>
      <c r="N43" s="56"/>
      <c r="O43" s="56"/>
    </row>
    <row r="44" spans="1:18" x14ac:dyDescent="0.25">
      <c r="A44" s="798" t="s">
        <v>81</v>
      </c>
      <c r="B44" s="799"/>
      <c r="C44" s="799"/>
      <c r="D44" s="799"/>
      <c r="E44" s="799"/>
      <c r="F44" s="799"/>
      <c r="G44" s="799"/>
      <c r="H44" s="799"/>
      <c r="I44" s="799"/>
      <c r="J44" s="95"/>
      <c r="K44" s="91">
        <v>0</v>
      </c>
      <c r="L44" s="56"/>
      <c r="M44" s="56"/>
      <c r="N44" s="56"/>
      <c r="O44" s="56"/>
      <c r="P44" s="96"/>
      <c r="R44" s="89"/>
    </row>
    <row r="45" spans="1:18" x14ac:dyDescent="0.25">
      <c r="A45" s="803"/>
      <c r="B45" s="804"/>
      <c r="C45" s="804"/>
      <c r="D45" s="804"/>
      <c r="E45" s="804"/>
      <c r="F45" s="804"/>
      <c r="G45" s="804"/>
      <c r="H45" s="804"/>
      <c r="I45" s="84"/>
      <c r="J45" s="85" t="s">
        <v>5</v>
      </c>
      <c r="K45" s="86">
        <f>SUM(K41:K44)</f>
        <v>0</v>
      </c>
      <c r="L45" s="56"/>
      <c r="M45" s="56"/>
      <c r="N45" s="56"/>
      <c r="O45" s="56"/>
      <c r="P45" s="96"/>
      <c r="R45" s="89"/>
    </row>
    <row r="46" spans="1:18" x14ac:dyDescent="0.25">
      <c r="A46" s="806" t="s">
        <v>37</v>
      </c>
      <c r="B46" s="807"/>
      <c r="C46" s="807"/>
      <c r="D46" s="807"/>
      <c r="E46" s="807"/>
      <c r="F46" s="807"/>
      <c r="G46" s="807"/>
      <c r="H46" s="807"/>
      <c r="I46" s="807"/>
      <c r="J46" s="807"/>
      <c r="K46" s="808"/>
      <c r="L46" s="55"/>
      <c r="M46" s="56"/>
      <c r="N46" s="56"/>
      <c r="O46" s="56"/>
      <c r="P46" s="96"/>
      <c r="R46" s="89"/>
    </row>
    <row r="47" spans="1:18" x14ac:dyDescent="0.25">
      <c r="A47" s="805" t="s">
        <v>82</v>
      </c>
      <c r="B47" s="802"/>
      <c r="C47" s="802"/>
      <c r="D47" s="802"/>
      <c r="E47" s="802"/>
      <c r="F47" s="802"/>
      <c r="G47" s="802"/>
      <c r="H47" s="802"/>
      <c r="I47" s="802"/>
      <c r="J47" s="87"/>
      <c r="K47" s="88">
        <v>0</v>
      </c>
      <c r="L47" s="56"/>
      <c r="M47" s="56"/>
      <c r="N47" s="56"/>
      <c r="O47" s="56"/>
    </row>
    <row r="48" spans="1:18" x14ac:dyDescent="0.25">
      <c r="A48" s="797" t="s">
        <v>42</v>
      </c>
      <c r="B48" s="800"/>
      <c r="C48" s="800"/>
      <c r="D48" s="800"/>
      <c r="E48" s="800"/>
      <c r="F48" s="800"/>
      <c r="G48" s="800"/>
      <c r="H48" s="800"/>
      <c r="I48" s="800"/>
      <c r="J48" s="90"/>
      <c r="K48" s="94">
        <v>0</v>
      </c>
      <c r="L48" s="56"/>
      <c r="M48" s="56"/>
      <c r="N48" s="56"/>
      <c r="O48" s="56"/>
    </row>
    <row r="49" spans="1:19" x14ac:dyDescent="0.25">
      <c r="A49" s="797" t="s">
        <v>144</v>
      </c>
      <c r="B49" s="800"/>
      <c r="C49" s="800"/>
      <c r="D49" s="800"/>
      <c r="E49" s="800"/>
      <c r="F49" s="800"/>
      <c r="G49" s="800"/>
      <c r="H49" s="800"/>
      <c r="I49" s="800"/>
      <c r="J49" s="90"/>
      <c r="K49" s="94">
        <v>0</v>
      </c>
      <c r="L49" s="56"/>
      <c r="M49" s="56"/>
      <c r="N49" s="56"/>
      <c r="O49" s="56"/>
    </row>
    <row r="50" spans="1:19" ht="13.8" thickBot="1" x14ac:dyDescent="0.3">
      <c r="A50" s="798" t="s">
        <v>145</v>
      </c>
      <c r="B50" s="830"/>
      <c r="C50" s="830"/>
      <c r="D50" s="830"/>
      <c r="E50" s="830"/>
      <c r="F50" s="830"/>
      <c r="G50" s="830"/>
      <c r="H50" s="830"/>
      <c r="I50" s="830"/>
      <c r="J50" s="57"/>
      <c r="K50" s="94">
        <v>0</v>
      </c>
      <c r="L50" s="56"/>
      <c r="M50" s="56"/>
      <c r="N50" s="56"/>
      <c r="O50" s="56"/>
    </row>
    <row r="51" spans="1:19" ht="14.4" thickBot="1" x14ac:dyDescent="0.3">
      <c r="A51" s="801" t="s">
        <v>74</v>
      </c>
      <c r="B51" s="802"/>
      <c r="C51" s="802"/>
      <c r="D51" s="802"/>
      <c r="E51" s="802"/>
      <c r="F51" s="802"/>
      <c r="G51" s="802"/>
      <c r="H51" s="802"/>
      <c r="I51" s="802"/>
      <c r="J51" s="87"/>
      <c r="K51" s="122">
        <f>SUM(G52:G54)</f>
        <v>0</v>
      </c>
      <c r="L51" s="56"/>
      <c r="M51" s="784" t="str">
        <f>IF(M57=Sheet1!A3,"F&amp;A Calcuated on Salaries, Wages, and Fringe Benefits Only", " See Sponsor Instructions for F&amp;A Rate Calculations")</f>
        <v>F&amp;A Calcuated on Salaries, Wages, and Fringe Benefits Only</v>
      </c>
      <c r="N51" s="784"/>
      <c r="O51" s="784"/>
      <c r="P51" s="784"/>
      <c r="Q51" s="784"/>
      <c r="R51" s="784"/>
      <c r="S51" s="784"/>
    </row>
    <row r="52" spans="1:19" x14ac:dyDescent="0.25">
      <c r="A52" s="112" t="s">
        <v>33</v>
      </c>
      <c r="B52" s="821" t="s">
        <v>62</v>
      </c>
      <c r="C52" s="822"/>
      <c r="D52" s="822"/>
      <c r="E52" s="822"/>
      <c r="F52" s="823"/>
      <c r="G52" s="119">
        <v>0</v>
      </c>
      <c r="H52" s="794"/>
      <c r="I52" s="794"/>
      <c r="J52" s="97"/>
      <c r="K52" s="118"/>
      <c r="L52" s="683">
        <f>IF(G52&gt;=25000,25000,G52)</f>
        <v>0</v>
      </c>
      <c r="M52" s="56"/>
      <c r="N52" s="56"/>
      <c r="O52" s="56"/>
    </row>
    <row r="53" spans="1:19" x14ac:dyDescent="0.25">
      <c r="A53" s="113" t="s">
        <v>34</v>
      </c>
      <c r="B53" s="824" t="s">
        <v>62</v>
      </c>
      <c r="C53" s="825"/>
      <c r="D53" s="825"/>
      <c r="E53" s="825"/>
      <c r="F53" s="826"/>
      <c r="G53" s="120">
        <v>0</v>
      </c>
      <c r="H53" s="794"/>
      <c r="I53" s="794"/>
      <c r="J53" s="97"/>
      <c r="K53" s="118"/>
      <c r="L53" s="683">
        <f t="shared" ref="L53:L54" si="2">IF(G53&gt;=25000,25000,G53)</f>
        <v>0</v>
      </c>
      <c r="M53" s="56"/>
      <c r="N53" s="56"/>
      <c r="O53" s="56"/>
    </row>
    <row r="54" spans="1:19" ht="13.8" thickBot="1" x14ac:dyDescent="0.3">
      <c r="A54" s="113" t="s">
        <v>35</v>
      </c>
      <c r="B54" s="827" t="s">
        <v>62</v>
      </c>
      <c r="C54" s="828"/>
      <c r="D54" s="828"/>
      <c r="E54" s="828"/>
      <c r="F54" s="829"/>
      <c r="G54" s="121">
        <v>0</v>
      </c>
      <c r="H54" s="794"/>
      <c r="I54" s="794"/>
      <c r="J54" s="97"/>
      <c r="K54" s="118"/>
      <c r="L54" s="683">
        <f t="shared" si="2"/>
        <v>0</v>
      </c>
      <c r="M54" s="56"/>
      <c r="N54" s="56"/>
      <c r="O54" s="56"/>
    </row>
    <row r="55" spans="1:19" ht="13.8" thickBot="1" x14ac:dyDescent="0.3">
      <c r="A55" s="797" t="s">
        <v>146</v>
      </c>
      <c r="B55" s="802"/>
      <c r="C55" s="802"/>
      <c r="D55" s="802"/>
      <c r="E55" s="802"/>
      <c r="F55" s="802"/>
      <c r="G55" s="802"/>
      <c r="H55" s="800"/>
      <c r="I55" s="800"/>
      <c r="J55" s="57"/>
      <c r="K55" s="91">
        <v>0</v>
      </c>
      <c r="L55" s="683"/>
      <c r="M55" s="56"/>
      <c r="N55" s="56"/>
      <c r="O55" s="56"/>
    </row>
    <row r="56" spans="1:19" ht="40.200000000000003" thickBot="1" x14ac:dyDescent="0.3">
      <c r="A56" s="791"/>
      <c r="B56" s="792"/>
      <c r="C56" s="792"/>
      <c r="D56" s="792"/>
      <c r="E56" s="792"/>
      <c r="F56" s="792"/>
      <c r="G56" s="792"/>
      <c r="H56" s="793"/>
      <c r="I56" s="117"/>
      <c r="J56" s="690" t="s">
        <v>157</v>
      </c>
      <c r="K56" s="41">
        <f>SUM(K47:K55)</f>
        <v>0</v>
      </c>
      <c r="L56" s="683">
        <f>(K47+K48+K49+K50+L52+L53+L54+K55)</f>
        <v>0</v>
      </c>
      <c r="M56" s="784" t="s">
        <v>158</v>
      </c>
      <c r="N56" s="784"/>
      <c r="O56" s="784"/>
      <c r="P56" s="784"/>
      <c r="Q56" s="784"/>
      <c r="R56" s="784"/>
      <c r="S56" s="784"/>
    </row>
    <row r="57" spans="1:19" ht="13.8" thickBot="1" x14ac:dyDescent="0.3">
      <c r="A57" s="784" t="s">
        <v>2</v>
      </c>
      <c r="B57" s="784"/>
      <c r="C57" s="784"/>
      <c r="D57" s="784"/>
      <c r="E57" s="784"/>
      <c r="F57" s="784"/>
      <c r="G57" s="784"/>
      <c r="H57" s="785" t="s">
        <v>159</v>
      </c>
      <c r="I57" s="786"/>
      <c r="J57" s="695" t="s">
        <v>155</v>
      </c>
      <c r="K57" s="696">
        <f>K56+K45+K39+K34+K27</f>
        <v>0</v>
      </c>
      <c r="M57" s="694" t="s">
        <v>154</v>
      </c>
      <c r="N57" s="686" t="str">
        <f>M57</f>
        <v>Federal</v>
      </c>
    </row>
    <row r="58" spans="1:19" ht="41.25" customHeight="1" x14ac:dyDescent="0.25">
      <c r="A58" s="814"/>
      <c r="B58" s="814"/>
      <c r="C58" s="814"/>
      <c r="D58" s="814"/>
      <c r="E58" s="98" t="s">
        <v>27</v>
      </c>
      <c r="F58" s="99"/>
      <c r="G58" s="100" t="s">
        <v>28</v>
      </c>
      <c r="H58" s="787"/>
      <c r="I58" s="788"/>
      <c r="J58" s="691" t="s">
        <v>156</v>
      </c>
      <c r="K58" s="576">
        <f>IF(M57=Sheet1!A3,Year1!E59,(SUM(L56+K45+K39+K34+K27)))</f>
        <v>0</v>
      </c>
      <c r="L58" s="101"/>
      <c r="M58" s="101"/>
      <c r="N58" s="101"/>
      <c r="O58" s="101"/>
    </row>
    <row r="59" spans="1:19" x14ac:dyDescent="0.25">
      <c r="A59" s="102" t="s">
        <v>73</v>
      </c>
      <c r="B59" s="102"/>
      <c r="C59" s="103"/>
      <c r="D59" s="102"/>
      <c r="E59" s="575">
        <f>IF(M57=Sheet1!A3,SUM((K27)),Year1!K58)</f>
        <v>0</v>
      </c>
      <c r="F59" s="104"/>
      <c r="G59" s="105">
        <v>0.38</v>
      </c>
      <c r="H59" s="789"/>
      <c r="I59" s="790"/>
      <c r="J59" s="692" t="s">
        <v>152</v>
      </c>
      <c r="K59" s="577">
        <f>ROUND(E59*G59,0)</f>
        <v>0</v>
      </c>
      <c r="L59" s="101"/>
      <c r="M59" s="101"/>
      <c r="N59" s="101"/>
      <c r="O59" s="101"/>
    </row>
    <row r="60" spans="1:19" x14ac:dyDescent="0.25">
      <c r="A60" s="812"/>
      <c r="B60" s="813"/>
      <c r="C60" s="813"/>
      <c r="D60" s="813"/>
      <c r="E60" s="107"/>
      <c r="F60" s="108"/>
      <c r="G60" s="109"/>
      <c r="H60" s="815"/>
      <c r="I60" s="815"/>
      <c r="J60" s="106"/>
      <c r="K60" s="593"/>
      <c r="L60" s="101"/>
      <c r="M60" s="101"/>
      <c r="N60" s="101"/>
      <c r="O60" s="101"/>
    </row>
    <row r="61" spans="1:19" ht="17.399999999999999" x14ac:dyDescent="0.3">
      <c r="A61" s="809" t="s">
        <v>51</v>
      </c>
      <c r="B61" s="810"/>
      <c r="C61" s="810"/>
      <c r="D61" s="810"/>
      <c r="E61" s="810"/>
      <c r="F61" s="810"/>
      <c r="G61" s="810"/>
      <c r="H61" s="811"/>
      <c r="I61" s="116"/>
      <c r="J61" s="116" t="s">
        <v>5</v>
      </c>
      <c r="K61" s="13">
        <f>K57+K59</f>
        <v>0</v>
      </c>
    </row>
    <row r="63" spans="1:19" x14ac:dyDescent="0.25">
      <c r="A63" s="124" t="s">
        <v>70</v>
      </c>
    </row>
  </sheetData>
  <sheetProtection selectLockedCells="1"/>
  <mergeCells count="65">
    <mergeCell ref="M2:O2"/>
    <mergeCell ref="Q17:R17"/>
    <mergeCell ref="P2:R2"/>
    <mergeCell ref="A5:B5"/>
    <mergeCell ref="A16:B16"/>
    <mergeCell ref="B2:K2"/>
    <mergeCell ref="A11:B11"/>
    <mergeCell ref="A7:B7"/>
    <mergeCell ref="A8:B8"/>
    <mergeCell ref="A9:B9"/>
    <mergeCell ref="A10:B10"/>
    <mergeCell ref="A14:B14"/>
    <mergeCell ref="A15:B15"/>
    <mergeCell ref="A1:B1"/>
    <mergeCell ref="A3:K3"/>
    <mergeCell ref="A6:D6"/>
    <mergeCell ref="F6:K6"/>
    <mergeCell ref="C1:E1"/>
    <mergeCell ref="A23:B23"/>
    <mergeCell ref="A25:B25"/>
    <mergeCell ref="A17:B17"/>
    <mergeCell ref="A18:B18"/>
    <mergeCell ref="A21:B21"/>
    <mergeCell ref="A22:B22"/>
    <mergeCell ref="A24:B24"/>
    <mergeCell ref="A39:H39"/>
    <mergeCell ref="A37:I37"/>
    <mergeCell ref="A38:I38"/>
    <mergeCell ref="A40:K40"/>
    <mergeCell ref="A31:I31"/>
    <mergeCell ref="A32:I32"/>
    <mergeCell ref="A33:I33"/>
    <mergeCell ref="A36:I36"/>
    <mergeCell ref="A34:H34"/>
    <mergeCell ref="A61:H61"/>
    <mergeCell ref="A60:D60"/>
    <mergeCell ref="A58:D58"/>
    <mergeCell ref="H60:I60"/>
    <mergeCell ref="F28:K28"/>
    <mergeCell ref="A29:K29"/>
    <mergeCell ref="A30:K30"/>
    <mergeCell ref="A41:I41"/>
    <mergeCell ref="A55:I55"/>
    <mergeCell ref="B52:F52"/>
    <mergeCell ref="B53:F53"/>
    <mergeCell ref="B54:F54"/>
    <mergeCell ref="H52:I52"/>
    <mergeCell ref="A49:I49"/>
    <mergeCell ref="A50:I50"/>
    <mergeCell ref="A35:K35"/>
    <mergeCell ref="A42:I42"/>
    <mergeCell ref="A43:I43"/>
    <mergeCell ref="A44:I44"/>
    <mergeCell ref="A48:I48"/>
    <mergeCell ref="H53:I53"/>
    <mergeCell ref="A51:I51"/>
    <mergeCell ref="A45:H45"/>
    <mergeCell ref="A47:I47"/>
    <mergeCell ref="A46:K46"/>
    <mergeCell ref="M56:S56"/>
    <mergeCell ref="M51:S51"/>
    <mergeCell ref="H57:I59"/>
    <mergeCell ref="A56:H56"/>
    <mergeCell ref="A57:G57"/>
    <mergeCell ref="H54:I54"/>
  </mergeCells>
  <phoneticPr fontId="0" type="noConversion"/>
  <printOptions horizontalCentered="1" gridLines="1"/>
  <pageMargins left="0.25" right="0.25" top="1" bottom="1" header="0.48" footer="0.5"/>
  <pageSetup scale="73" orientation="portrait" r:id="rId1"/>
  <headerFooter alignWithMargins="0">
    <oddHeader>&amp;L&amp;"Arial,Bold"&amp;24Year 1 &amp;C&amp;20Summary Proposal Budget</oddHeader>
  </headerFooter>
  <ignoredErrors>
    <ignoredError sqref="G8:G11 G15:G18 K34 K39 K45 K21:K25" unlockedFormula="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Sheet1!$A$1:$A$3</xm:f>
          </x14:formula1>
          <xm:sqref>M57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R63"/>
  <sheetViews>
    <sheetView workbookViewId="0">
      <selection activeCell="G1" sqref="G1"/>
    </sheetView>
  </sheetViews>
  <sheetFormatPr defaultColWidth="8.6640625" defaultRowHeight="13.2" x14ac:dyDescent="0.25"/>
  <cols>
    <col min="1" max="1" width="9.6640625" customWidth="1"/>
    <col min="2" max="2" width="19.44140625" customWidth="1"/>
    <col min="3" max="3" width="10.44140625" customWidth="1"/>
    <col min="4" max="4" width="10" customWidth="1"/>
    <col min="5" max="6" width="12" customWidth="1"/>
    <col min="7" max="7" width="12.6640625" customWidth="1"/>
    <col min="8" max="8" width="12.33203125" style="8" customWidth="1"/>
    <col min="9" max="9" width="12.6640625" customWidth="1"/>
    <col min="10" max="10" width="11.6640625" customWidth="1"/>
    <col min="11" max="11" width="11.44140625" customWidth="1"/>
    <col min="12" max="12" width="3.33203125" customWidth="1"/>
    <col min="13" max="13" width="1.6640625" customWidth="1"/>
    <col min="14" max="14" width="53.44140625" bestFit="1" customWidth="1"/>
    <col min="15" max="15" width="23.33203125" customWidth="1"/>
    <col min="16" max="16" width="9.6640625" customWidth="1"/>
    <col min="17" max="17" width="10" customWidth="1"/>
    <col min="18" max="18" width="20.33203125" customWidth="1"/>
  </cols>
  <sheetData>
    <row r="1" spans="1:18" ht="22.5" customHeight="1" thickBot="1" x14ac:dyDescent="0.35">
      <c r="A1" s="869" t="s">
        <v>71</v>
      </c>
      <c r="B1" s="870"/>
      <c r="C1" s="866">
        <f>Year1!C1</f>
        <v>0</v>
      </c>
      <c r="D1" s="866"/>
      <c r="E1" s="866"/>
      <c r="F1" s="42" t="s">
        <v>56</v>
      </c>
      <c r="G1" s="48">
        <f>DATE(YEAR(M14)+M1,MONTH(M14),DAY(M14))</f>
        <v>45839</v>
      </c>
      <c r="H1" s="43" t="s">
        <v>57</v>
      </c>
      <c r="I1" s="48">
        <f>DATE(YEAR(M15)+M1,MONTH(M15),DAY(M15))</f>
        <v>46203</v>
      </c>
      <c r="J1" s="44"/>
      <c r="K1" s="45" t="s">
        <v>18</v>
      </c>
      <c r="M1">
        <v>1</v>
      </c>
    </row>
    <row r="2" spans="1:18" ht="26.1" customHeight="1" thickBot="1" x14ac:dyDescent="0.35">
      <c r="A2" s="40" t="s">
        <v>63</v>
      </c>
      <c r="B2" s="871">
        <f>+Year1!B2</f>
        <v>0</v>
      </c>
      <c r="C2" s="871"/>
      <c r="D2" s="871"/>
      <c r="E2" s="871"/>
      <c r="F2" s="871"/>
      <c r="G2" s="871"/>
      <c r="H2" s="871"/>
      <c r="I2" s="871"/>
      <c r="J2" s="871"/>
      <c r="K2" s="872"/>
      <c r="M2" s="199"/>
      <c r="N2" s="886" t="s">
        <v>174</v>
      </c>
      <c r="O2" s="887"/>
      <c r="P2" s="888" t="s">
        <v>127</v>
      </c>
      <c r="Q2" s="889"/>
      <c r="R2" s="890"/>
    </row>
    <row r="3" spans="1:18" ht="13.5" customHeight="1" thickBot="1" x14ac:dyDescent="0.3">
      <c r="A3" s="873"/>
      <c r="B3" s="874"/>
      <c r="C3" s="874"/>
      <c r="D3" s="874"/>
      <c r="E3" s="874"/>
      <c r="F3" s="874"/>
      <c r="G3" s="874"/>
      <c r="H3" s="874"/>
      <c r="I3" s="874"/>
      <c r="J3" s="874"/>
      <c r="K3" s="875"/>
      <c r="M3" t="s">
        <v>64</v>
      </c>
      <c r="N3" s="894" t="s">
        <v>25</v>
      </c>
      <c r="O3" s="895"/>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137</v>
      </c>
      <c r="N4" s="584"/>
      <c r="O4" s="652" t="s">
        <v>133</v>
      </c>
      <c r="P4" s="538"/>
      <c r="Q4" s="539"/>
      <c r="R4" s="540"/>
    </row>
    <row r="5" spans="1:18" ht="27" thickBot="1" x14ac:dyDescent="0.3">
      <c r="A5" s="867"/>
      <c r="B5" s="868"/>
      <c r="C5" s="52" t="s">
        <v>9</v>
      </c>
      <c r="D5" s="52" t="s">
        <v>10</v>
      </c>
      <c r="E5" s="52" t="s">
        <v>13</v>
      </c>
      <c r="F5" s="699" t="s">
        <v>11</v>
      </c>
      <c r="G5" s="568" t="s">
        <v>12</v>
      </c>
      <c r="H5" s="554" t="s">
        <v>25</v>
      </c>
      <c r="I5" s="568" t="s">
        <v>0</v>
      </c>
      <c r="J5" s="568" t="s">
        <v>69</v>
      </c>
      <c r="K5" s="568" t="s">
        <v>5</v>
      </c>
      <c r="L5" s="2"/>
      <c r="M5" s="200">
        <v>0.03</v>
      </c>
      <c r="N5" s="201" t="s">
        <v>90</v>
      </c>
      <c r="O5" s="653" t="s">
        <v>25</v>
      </c>
      <c r="P5" s="673" t="s">
        <v>87</v>
      </c>
      <c r="Q5" s="204">
        <f>+Year1!Q5</f>
        <v>28469</v>
      </c>
      <c r="R5" s="206" t="s">
        <v>75</v>
      </c>
    </row>
    <row r="6" spans="1:18" x14ac:dyDescent="0.25">
      <c r="A6" s="807" t="s">
        <v>14</v>
      </c>
      <c r="B6" s="807"/>
      <c r="C6" s="807"/>
      <c r="D6" s="807"/>
      <c r="E6" s="54" t="s">
        <v>29</v>
      </c>
      <c r="F6" s="876"/>
      <c r="G6" s="877"/>
      <c r="H6" s="878"/>
      <c r="I6" s="879"/>
      <c r="J6" s="877"/>
      <c r="K6" s="880"/>
      <c r="L6" s="10"/>
      <c r="M6" s="3"/>
      <c r="N6" s="202"/>
      <c r="O6" s="184"/>
      <c r="P6" s="674" t="s">
        <v>89</v>
      </c>
      <c r="Q6" s="204">
        <f>+Year1!Q6</f>
        <v>20178</v>
      </c>
      <c r="R6" s="206" t="s">
        <v>76</v>
      </c>
    </row>
    <row r="7" spans="1:18" x14ac:dyDescent="0.25">
      <c r="A7" s="830">
        <f>Year1!A7</f>
        <v>0</v>
      </c>
      <c r="B7" s="839"/>
      <c r="C7" s="58" t="str">
        <f>Year1!C7</f>
        <v>PI</v>
      </c>
      <c r="D7" s="59">
        <v>0</v>
      </c>
      <c r="E7" s="60">
        <v>0</v>
      </c>
      <c r="F7" s="703">
        <f>Year1!F7*(1+$M$5)</f>
        <v>0</v>
      </c>
      <c r="G7" s="567">
        <f>SUM(F7/9)*E7*D7</f>
        <v>0</v>
      </c>
      <c r="H7" s="556">
        <f>IF(D7&lt;3,0,IF(AND(D7&gt;=3,D7&lt;=9),(O7),$Q$5*E7))</f>
        <v>0</v>
      </c>
      <c r="I7" s="567">
        <f>G7*22.9%</f>
        <v>0</v>
      </c>
      <c r="J7" s="569">
        <f>+IF(G7&gt;0,I7/G7,0)</f>
        <v>0</v>
      </c>
      <c r="K7" s="567">
        <f>G7+I7+H7</f>
        <v>0</v>
      </c>
      <c r="L7" s="3"/>
      <c r="M7" s="176"/>
      <c r="N7" s="671" t="s">
        <v>87</v>
      </c>
      <c r="O7" s="642">
        <f>IF(G7&gt;0,(IF(N7=$P$5,(G7/F7*$Q$5),(IF(N7=$P$6,(G7/F7*$Q$6),(IF(N7=$P$7,(G7/F7*$Q$7),G7/F7*$Q$8)))))),0)</f>
        <v>0</v>
      </c>
      <c r="P7" s="674" t="s">
        <v>88</v>
      </c>
      <c r="Q7" s="204">
        <f>+Year1!Q7</f>
        <v>9431</v>
      </c>
      <c r="R7" s="206" t="s">
        <v>78</v>
      </c>
    </row>
    <row r="8" spans="1:18" x14ac:dyDescent="0.25">
      <c r="A8" s="830">
        <f>Year1!A8</f>
        <v>0</v>
      </c>
      <c r="B8" s="839"/>
      <c r="C8" s="58">
        <f>Year1!C8</f>
        <v>0</v>
      </c>
      <c r="D8" s="73">
        <v>0</v>
      </c>
      <c r="E8" s="60">
        <v>0</v>
      </c>
      <c r="F8" s="703">
        <f>Year1!F8*(1+$M$5)</f>
        <v>0</v>
      </c>
      <c r="G8" s="567">
        <f>SUM(F8/9)*E8*D8</f>
        <v>0</v>
      </c>
      <c r="H8" s="556">
        <f t="shared" ref="H8:H11" si="0">IF(D8&lt;3,0,IF(AND(D8&gt;=3,D8&lt;=9),(O8),$Q$5*E8))</f>
        <v>0</v>
      </c>
      <c r="I8" s="567">
        <f>G8*22.9%</f>
        <v>0</v>
      </c>
      <c r="J8" s="569">
        <f>+IF(G8&gt;0,I8/G8,0)</f>
        <v>0</v>
      </c>
      <c r="K8" s="567">
        <f>G8+I8+H8</f>
        <v>0</v>
      </c>
      <c r="L8" s="3"/>
      <c r="M8" s="176"/>
      <c r="N8" s="671" t="s">
        <v>87</v>
      </c>
      <c r="O8" s="642">
        <f>IF(G8&gt;0,(IF(N8=$P$5,(G8/F8*$Q$5),(IF(N8=$P$6,(G8/F8*$Q$6),(IF(N8=$P$7,(G8/F8*$Q$7),G8/F8*$Q$8)))))),0)</f>
        <v>0</v>
      </c>
      <c r="P8" s="675" t="s">
        <v>140</v>
      </c>
      <c r="Q8" s="636">
        <v>0</v>
      </c>
      <c r="R8" s="638" t="s">
        <v>141</v>
      </c>
    </row>
    <row r="9" spans="1:18" x14ac:dyDescent="0.25">
      <c r="A9" s="830">
        <f>Year1!A9</f>
        <v>0</v>
      </c>
      <c r="B9" s="839"/>
      <c r="C9" s="58">
        <f>Year1!C9</f>
        <v>0</v>
      </c>
      <c r="D9" s="73">
        <v>0</v>
      </c>
      <c r="E9" s="60">
        <v>0</v>
      </c>
      <c r="F9" s="703">
        <f>Year1!F9*(1+$M$5)</f>
        <v>0</v>
      </c>
      <c r="G9" s="567">
        <f>SUM(F9/9)*E9*D9</f>
        <v>0</v>
      </c>
      <c r="H9" s="556">
        <f t="shared" si="0"/>
        <v>0</v>
      </c>
      <c r="I9" s="567">
        <f>G9*22.9%</f>
        <v>0</v>
      </c>
      <c r="J9" s="569">
        <f>+IF(G9&gt;0,I9/G9,0)</f>
        <v>0</v>
      </c>
      <c r="K9" s="567">
        <f>G9+I9+H9</f>
        <v>0</v>
      </c>
      <c r="L9" s="3"/>
      <c r="M9" s="176"/>
      <c r="N9" s="671" t="s">
        <v>87</v>
      </c>
      <c r="O9" s="642">
        <f>IF(G9&gt;0,(IF(N9=$P$5,(G9/F9*$Q$5),(IF(N9=$P$6,(G9/F9*$Q$6),(IF(N9=$P$7,(G9/F9*$Q$7),G9/F9*$Q$8)))))),0)</f>
        <v>0</v>
      </c>
      <c r="P9" s="207"/>
      <c r="Q9" s="204"/>
      <c r="R9" s="206"/>
    </row>
    <row r="10" spans="1:18" x14ac:dyDescent="0.25">
      <c r="A10" s="830">
        <f>Year1!A10</f>
        <v>0</v>
      </c>
      <c r="B10" s="839"/>
      <c r="C10" s="58">
        <f>Year1!C10</f>
        <v>0</v>
      </c>
      <c r="D10" s="73">
        <v>0</v>
      </c>
      <c r="E10" s="60">
        <v>0</v>
      </c>
      <c r="F10" s="703">
        <f>Year1!F10*(1+$M$5)</f>
        <v>0</v>
      </c>
      <c r="G10" s="567">
        <f>SUM(F10/9)*E10*D10</f>
        <v>0</v>
      </c>
      <c r="H10" s="556">
        <f t="shared" si="0"/>
        <v>0</v>
      </c>
      <c r="I10" s="567">
        <f>G10*22.9%</f>
        <v>0</v>
      </c>
      <c r="J10" s="569">
        <f>+IF(G10&gt;0,I10/G10,0)</f>
        <v>0</v>
      </c>
      <c r="K10" s="567">
        <f>G10+I10+H10</f>
        <v>0</v>
      </c>
      <c r="L10" s="3"/>
      <c r="M10" s="176" t="s">
        <v>87</v>
      </c>
      <c r="N10" s="671" t="s">
        <v>87</v>
      </c>
      <c r="O10" s="642">
        <f>IF(G10&gt;0,(IF(N10=$P$5,(G10/F10*$Q$5),(IF(N10=$P$6,(G10/F10*$Q$6),(IF(N10=$P$7,(G10/F10*$Q$7),G10/F10*$Q$8)))))),0)</f>
        <v>0</v>
      </c>
      <c r="P10" s="208" t="s">
        <v>61</v>
      </c>
      <c r="Q10" s="205"/>
      <c r="R10" s="209"/>
    </row>
    <row r="11" spans="1:18" x14ac:dyDescent="0.25">
      <c r="A11" s="830">
        <f>Year1!A11</f>
        <v>0</v>
      </c>
      <c r="B11" s="839"/>
      <c r="C11" s="58">
        <f>Year1!C11</f>
        <v>0</v>
      </c>
      <c r="D11" s="73">
        <v>0</v>
      </c>
      <c r="E11" s="60">
        <v>0</v>
      </c>
      <c r="F11" s="703">
        <f>Year1!F11*(1+$M$5)</f>
        <v>0</v>
      </c>
      <c r="G11" s="567">
        <f>SUM(F11/9)*E11*D11</f>
        <v>0</v>
      </c>
      <c r="H11" s="556">
        <f t="shared" si="0"/>
        <v>0</v>
      </c>
      <c r="I11" s="567">
        <f>G11*22.9%</f>
        <v>0</v>
      </c>
      <c r="J11" s="569">
        <f>+IF(G11&gt;0,I11/G11,0)</f>
        <v>0</v>
      </c>
      <c r="K11" s="567">
        <f>G11+I11+H11</f>
        <v>0</v>
      </c>
      <c r="L11" s="3"/>
      <c r="M11" s="176"/>
      <c r="N11" s="671"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5">
        <f>SUM(H7:H11)</f>
        <v>0</v>
      </c>
      <c r="I12" s="557">
        <f>SUM(I7:I11)</f>
        <v>0</v>
      </c>
      <c r="J12" s="141"/>
      <c r="K12" s="557">
        <f>SUM(K7:K11)</f>
        <v>0</v>
      </c>
      <c r="L12" s="3"/>
      <c r="M12" s="3"/>
      <c r="N12" s="203"/>
      <c r="O12" s="185"/>
      <c r="P12" s="212"/>
      <c r="Q12" s="213"/>
      <c r="R12" s="195"/>
    </row>
    <row r="13" spans="1:18" ht="13.8" thickBot="1" x14ac:dyDescent="0.3">
      <c r="A13" s="125" t="s">
        <v>169</v>
      </c>
      <c r="B13" s="125"/>
      <c r="C13" s="125"/>
      <c r="D13" s="125"/>
      <c r="E13" s="125"/>
      <c r="F13" s="125"/>
      <c r="G13" s="560"/>
      <c r="H13" s="666"/>
      <c r="I13" s="560"/>
      <c r="J13" s="560"/>
      <c r="K13" s="561"/>
      <c r="L13" s="3"/>
      <c r="M13" s="3"/>
      <c r="N13" s="585"/>
      <c r="O13" s="586"/>
      <c r="P13" s="6"/>
      <c r="Q13" s="7"/>
    </row>
    <row r="14" spans="1:18" x14ac:dyDescent="0.25">
      <c r="A14" s="830">
        <f>Year1!A14</f>
        <v>0</v>
      </c>
      <c r="B14" s="839"/>
      <c r="C14" s="58">
        <f>Year1!C14</f>
        <v>0</v>
      </c>
      <c r="D14" s="59">
        <v>0</v>
      </c>
      <c r="E14" s="60">
        <v>0</v>
      </c>
      <c r="F14" s="703">
        <f>Year1!F14*(1+$M$5)</f>
        <v>0</v>
      </c>
      <c r="G14" s="567">
        <f>SUM(F14/12)*E14*D14</f>
        <v>0</v>
      </c>
      <c r="H14" s="556">
        <f>+O14</f>
        <v>0</v>
      </c>
      <c r="I14" s="567">
        <f>G14*22.9%</f>
        <v>0</v>
      </c>
      <c r="J14" s="569">
        <f>+IF(G14&gt;0,I14/G14,0)</f>
        <v>0</v>
      </c>
      <c r="K14" s="567">
        <f>G14+I14+H14</f>
        <v>0</v>
      </c>
      <c r="L14" s="3"/>
      <c r="M14" s="175">
        <f>Year1!G1</f>
        <v>45474</v>
      </c>
      <c r="N14" s="672" t="s">
        <v>87</v>
      </c>
      <c r="O14" s="649">
        <f>IF(G14&gt;0,(IF(N14=$P$5,(G14/F14*$Q$5),(IF(N14=$P$6,(G14/F14*$Q$6),(IF(N14=$P$7,(G14/F14*$Q$7),G14/F14*$Q$8)))))),0)</f>
        <v>0</v>
      </c>
      <c r="P14" s="7"/>
      <c r="Q14" s="7"/>
      <c r="R14" s="147" t="s">
        <v>91</v>
      </c>
    </row>
    <row r="15" spans="1:18" x14ac:dyDescent="0.25">
      <c r="A15" s="830">
        <f>Year1!A15</f>
        <v>0</v>
      </c>
      <c r="B15" s="839"/>
      <c r="C15" s="58">
        <f>Year1!C15</f>
        <v>0</v>
      </c>
      <c r="D15" s="59">
        <v>0</v>
      </c>
      <c r="E15" s="60">
        <v>0</v>
      </c>
      <c r="F15" s="703">
        <f>Year1!F15*(1+$M$5)</f>
        <v>0</v>
      </c>
      <c r="G15" s="567">
        <f>SUM(F15/12)*E15*D15</f>
        <v>0</v>
      </c>
      <c r="H15" s="556">
        <f>+O15</f>
        <v>0</v>
      </c>
      <c r="I15" s="567">
        <f>G15*22.9%</f>
        <v>0</v>
      </c>
      <c r="J15" s="569">
        <f>+IF(G15&gt;0,I15/G15,0)</f>
        <v>0</v>
      </c>
      <c r="K15" s="567">
        <f>G15+I15+H15</f>
        <v>0</v>
      </c>
      <c r="L15" s="3"/>
      <c r="M15" s="175">
        <f>Year1!I1</f>
        <v>45838</v>
      </c>
      <c r="N15" s="671" t="s">
        <v>87</v>
      </c>
      <c r="O15" s="650">
        <f>IF(G15&gt;0,(IF(N15=$P$5,(G15/F15*$Q$5),(IF(N15=$P$6,(G15/F15*$Q$6),(IF(N15=$P$7,(G15/F15*$Q$7),G15/F15*$Q$8)))))),0)</f>
        <v>0</v>
      </c>
      <c r="P15" s="7"/>
      <c r="Q15" s="7"/>
      <c r="R15" s="12"/>
    </row>
    <row r="16" spans="1:18" x14ac:dyDescent="0.25">
      <c r="A16" s="830">
        <f>Year1!A16</f>
        <v>0</v>
      </c>
      <c r="B16" s="839"/>
      <c r="C16" s="58">
        <f>Year1!C16</f>
        <v>0</v>
      </c>
      <c r="D16" s="59">
        <v>0</v>
      </c>
      <c r="E16" s="60">
        <v>0</v>
      </c>
      <c r="F16" s="703">
        <f>Year1!F16*(1+$M$5)</f>
        <v>0</v>
      </c>
      <c r="G16" s="567">
        <f>SUM(F16/12)*E16*D16</f>
        <v>0</v>
      </c>
      <c r="H16" s="556">
        <f>+O16</f>
        <v>0</v>
      </c>
      <c r="I16" s="567">
        <f>G16*22.9%</f>
        <v>0</v>
      </c>
      <c r="J16" s="569">
        <f>+IF(G16&gt;0,I16/G16,0)</f>
        <v>0</v>
      </c>
      <c r="K16" s="567">
        <f>G16+I16+H16</f>
        <v>0</v>
      </c>
      <c r="L16" s="3"/>
      <c r="M16" s="176"/>
      <c r="N16" s="671" t="s">
        <v>87</v>
      </c>
      <c r="O16" s="650">
        <f>IF(G16&gt;0,(IF(N16=$P$5,(G16/F16*$Q$5),(IF(N16=$P$6,(G16/F16*$Q$6),(IF(N16=$P$7,(G16/F16*$Q$7),G16/F16*$Q$8)))))),0)</f>
        <v>0</v>
      </c>
      <c r="P16" s="7"/>
      <c r="Q16" s="7"/>
      <c r="R16" s="12"/>
    </row>
    <row r="17" spans="1:18" ht="13.8" x14ac:dyDescent="0.3">
      <c r="A17" s="830">
        <f>Year1!A17</f>
        <v>0</v>
      </c>
      <c r="B17" s="839"/>
      <c r="C17" s="58">
        <f>Year1!C17</f>
        <v>0</v>
      </c>
      <c r="D17" s="59">
        <v>0</v>
      </c>
      <c r="E17" s="60">
        <v>0</v>
      </c>
      <c r="F17" s="703">
        <f>Year1!F17*(1+$M$5)</f>
        <v>0</v>
      </c>
      <c r="G17" s="567">
        <f>SUM(F17/12)*E17*D17</f>
        <v>0</v>
      </c>
      <c r="H17" s="556">
        <f>+O17</f>
        <v>0</v>
      </c>
      <c r="I17" s="567">
        <f>G17*22.9%</f>
        <v>0</v>
      </c>
      <c r="J17" s="569">
        <f>+IF(G17&gt;0,I17/G17,0)</f>
        <v>0</v>
      </c>
      <c r="K17" s="567">
        <f>G17+I17+H17</f>
        <v>0</v>
      </c>
      <c r="L17" s="3"/>
      <c r="M17" s="176"/>
      <c r="N17" s="671" t="s">
        <v>87</v>
      </c>
      <c r="O17" s="650">
        <f>IF(G17&gt;0,(IF(N17=$P$5,(G17/F17*$Q$5),(IF(N17=$P$6,(G17/F17*$Q$6),(IF(N17=$P$7,(G17/F17*$Q$7),G17/F17*$Q$8)))))),0)</f>
        <v>0</v>
      </c>
      <c r="P17" s="885"/>
      <c r="Q17" s="885"/>
      <c r="R17" s="12"/>
    </row>
    <row r="18" spans="1:18" ht="13.8" thickBot="1" x14ac:dyDescent="0.3">
      <c r="A18" s="830">
        <f>Year1!A18</f>
        <v>0</v>
      </c>
      <c r="B18" s="839"/>
      <c r="C18" s="58">
        <f>Year1!C18</f>
        <v>0</v>
      </c>
      <c r="D18" s="59">
        <v>0</v>
      </c>
      <c r="E18" s="60">
        <v>0</v>
      </c>
      <c r="F18" s="703">
        <f>Year1!F18*(1+$M$5)</f>
        <v>0</v>
      </c>
      <c r="G18" s="567">
        <f>SUM(F18/12)*E18*D18</f>
        <v>0</v>
      </c>
      <c r="H18" s="556">
        <f>+O18</f>
        <v>0</v>
      </c>
      <c r="I18" s="567">
        <f>G18*22.9%</f>
        <v>0</v>
      </c>
      <c r="J18" s="569">
        <f>+IF(G18&gt;0,I18/G18,0)</f>
        <v>0</v>
      </c>
      <c r="K18" s="567">
        <f>G18+I18+H18</f>
        <v>0</v>
      </c>
      <c r="L18" s="3"/>
      <c r="M18" s="176"/>
      <c r="N18" s="670" t="s">
        <v>87</v>
      </c>
      <c r="O18" s="651">
        <f>IF(G18&gt;0,(IF(N18=$P$5,(G18/F18*$Q$5),(IF(N18=$P$6,(G18/F18*$Q$6),(IF(N18=$P$7,(G18/F18*$Q$7),G18/F18*$Q$8)))))),0)</f>
        <v>0</v>
      </c>
      <c r="P18" s="7"/>
      <c r="R18" s="12"/>
    </row>
    <row r="19" spans="1:18" x14ac:dyDescent="0.25">
      <c r="A19" s="143"/>
      <c r="B19" s="132" t="s">
        <v>175</v>
      </c>
      <c r="C19" s="133"/>
      <c r="D19" s="134"/>
      <c r="E19" s="135"/>
      <c r="F19" s="136"/>
      <c r="G19" s="557">
        <f>SUM(G14:G18)</f>
        <v>0</v>
      </c>
      <c r="H19" s="557">
        <f>SUM(H14:H18)</f>
        <v>0</v>
      </c>
      <c r="I19" s="557">
        <f>SUM(I14:I18)</f>
        <v>0</v>
      </c>
      <c r="J19" s="141"/>
      <c r="K19" s="557">
        <f>SUM(G19:I19)</f>
        <v>0</v>
      </c>
      <c r="L19" s="3"/>
      <c r="M19" s="111"/>
      <c r="N19" s="641" t="s">
        <v>142</v>
      </c>
      <c r="O19" s="3"/>
      <c r="P19" s="7"/>
      <c r="R19" s="12"/>
    </row>
    <row r="20" spans="1:18" ht="39.6" x14ac:dyDescent="0.25">
      <c r="A20" s="68" t="s">
        <v>15</v>
      </c>
      <c r="B20" s="68"/>
      <c r="C20" s="681" t="s">
        <v>151</v>
      </c>
      <c r="D20" s="69" t="s">
        <v>6</v>
      </c>
      <c r="E20" s="70" t="s">
        <v>7</v>
      </c>
      <c r="F20" s="71" t="s">
        <v>8</v>
      </c>
      <c r="G20" s="562"/>
      <c r="H20" s="563"/>
      <c r="I20" s="564"/>
      <c r="J20" s="564"/>
      <c r="K20" s="565"/>
      <c r="L20" s="3"/>
      <c r="M20" s="111"/>
      <c r="N20" s="3"/>
      <c r="O20" s="3"/>
    </row>
    <row r="21" spans="1:18" x14ac:dyDescent="0.25">
      <c r="A21" s="830">
        <f>Year1!A21</f>
        <v>0</v>
      </c>
      <c r="B21" s="839"/>
      <c r="C21" s="72">
        <v>0</v>
      </c>
      <c r="D21" s="73">
        <v>0</v>
      </c>
      <c r="E21" s="74">
        <v>0</v>
      </c>
      <c r="F21" s="704">
        <f>Year1!F21*(1+$M$5)</f>
        <v>0</v>
      </c>
      <c r="G21" s="570">
        <f>E21*F21*D21*C21</f>
        <v>0</v>
      </c>
      <c r="H21" s="566" t="s">
        <v>26</v>
      </c>
      <c r="I21" s="571">
        <f>SUM(G21*8%)</f>
        <v>0</v>
      </c>
      <c r="J21" s="569">
        <f>+IF(G21&gt;0,I21/G21,0)</f>
        <v>0</v>
      </c>
      <c r="K21" s="572">
        <f>SUM(G21:I21)</f>
        <v>0</v>
      </c>
      <c r="L21" s="3"/>
      <c r="M21" s="111"/>
      <c r="N21" s="3"/>
      <c r="O21" s="3"/>
    </row>
    <row r="22" spans="1:18" x14ac:dyDescent="0.25">
      <c r="A22" s="830">
        <f>Year1!A22</f>
        <v>0</v>
      </c>
      <c r="B22" s="839"/>
      <c r="C22" s="72">
        <f>Year1!C22</f>
        <v>0</v>
      </c>
      <c r="D22" s="73">
        <v>0</v>
      </c>
      <c r="E22" s="74">
        <v>0</v>
      </c>
      <c r="F22" s="704">
        <f>Year1!F22*(1+$M$5)</f>
        <v>0</v>
      </c>
      <c r="G22" s="570">
        <f t="shared" ref="G22:G25" si="1">E22*F22*D22*C22</f>
        <v>0</v>
      </c>
      <c r="H22" s="566" t="s">
        <v>26</v>
      </c>
      <c r="I22" s="573">
        <f>SUM(G22*8%)</f>
        <v>0</v>
      </c>
      <c r="J22" s="569">
        <f>+IF(G22&gt;0,I22/G22,0)</f>
        <v>0</v>
      </c>
      <c r="K22" s="572">
        <f>SUM(G22:I22)</f>
        <v>0</v>
      </c>
      <c r="L22" s="3"/>
      <c r="M22" s="111"/>
      <c r="N22" s="3"/>
      <c r="O22" s="587"/>
    </row>
    <row r="23" spans="1:18" x14ac:dyDescent="0.25">
      <c r="A23" s="830">
        <f>Year1!A23</f>
        <v>0</v>
      </c>
      <c r="B23" s="839"/>
      <c r="C23" s="72">
        <f>Year1!C23</f>
        <v>0</v>
      </c>
      <c r="D23" s="59">
        <v>0</v>
      </c>
      <c r="E23" s="74">
        <v>0</v>
      </c>
      <c r="F23" s="704">
        <f>Year1!F23*(1+$M$5)</f>
        <v>0</v>
      </c>
      <c r="G23" s="570">
        <f t="shared" si="1"/>
        <v>0</v>
      </c>
      <c r="H23" s="566" t="s">
        <v>26</v>
      </c>
      <c r="I23" s="571">
        <f>SUM(G23*8%)</f>
        <v>0</v>
      </c>
      <c r="J23" s="569">
        <f>+IF(G23&gt;0,I23/G23,0)</f>
        <v>0</v>
      </c>
      <c r="K23" s="572">
        <f>SUM(G23:I23)</f>
        <v>0</v>
      </c>
      <c r="L23" s="3"/>
      <c r="M23" s="111"/>
      <c r="N23" s="3"/>
      <c r="O23" s="3"/>
    </row>
    <row r="24" spans="1:18" x14ac:dyDescent="0.25">
      <c r="A24" s="830">
        <f>Year1!A24</f>
        <v>0</v>
      </c>
      <c r="B24" s="839"/>
      <c r="C24" s="72">
        <f>Year1!C24</f>
        <v>0</v>
      </c>
      <c r="D24" s="59">
        <v>0</v>
      </c>
      <c r="E24" s="74">
        <v>0</v>
      </c>
      <c r="F24" s="704">
        <f>Year1!F24*(1+$M$5)</f>
        <v>0</v>
      </c>
      <c r="G24" s="570">
        <f t="shared" si="1"/>
        <v>0</v>
      </c>
      <c r="H24" s="566"/>
      <c r="I24" s="571">
        <f>SUM(G24*8%)</f>
        <v>0</v>
      </c>
      <c r="J24" s="569">
        <f>+IF(G24&gt;0,I24/G24,0)</f>
        <v>0</v>
      </c>
      <c r="K24" s="572">
        <f>SUM(G24:I24)</f>
        <v>0</v>
      </c>
      <c r="L24" s="3"/>
      <c r="M24" s="111"/>
      <c r="N24" s="3"/>
      <c r="O24" s="660"/>
    </row>
    <row r="25" spans="1:18" x14ac:dyDescent="0.25">
      <c r="A25" s="830">
        <f>Year1!A25</f>
        <v>0</v>
      </c>
      <c r="B25" s="839"/>
      <c r="C25" s="72">
        <f>Year1!C25</f>
        <v>0</v>
      </c>
      <c r="D25" s="59">
        <v>0</v>
      </c>
      <c r="E25" s="74">
        <v>0</v>
      </c>
      <c r="F25" s="704">
        <f>Year1!F25*(1+$M$5)</f>
        <v>0</v>
      </c>
      <c r="G25" s="570">
        <f t="shared" si="1"/>
        <v>0</v>
      </c>
      <c r="H25" s="566" t="s">
        <v>26</v>
      </c>
      <c r="I25" s="574">
        <f>SUM(G25*8%)</f>
        <v>0</v>
      </c>
      <c r="J25" s="569">
        <f>+IF(G25&gt;0,I25/G25,0)</f>
        <v>0</v>
      </c>
      <c r="K25" s="583">
        <f>SUM(G25:I25)</f>
        <v>0</v>
      </c>
      <c r="L25" s="3"/>
      <c r="M25" s="4"/>
      <c r="N25" s="3"/>
      <c r="O25" s="3"/>
    </row>
    <row r="26" spans="1:18" x14ac:dyDescent="0.25">
      <c r="A26" s="143"/>
      <c r="B26" s="132" t="s">
        <v>86</v>
      </c>
      <c r="C26" s="133"/>
      <c r="D26" s="134"/>
      <c r="E26" s="135"/>
      <c r="F26" s="136"/>
      <c r="G26" s="557">
        <f>SUM(G21:G25)</f>
        <v>0</v>
      </c>
      <c r="H26" s="557"/>
      <c r="I26" s="557">
        <f>SUM(I21:I25)</f>
        <v>0</v>
      </c>
      <c r="J26" s="558"/>
      <c r="K26" s="559">
        <f>SUM(G26:J26)</f>
        <v>0</v>
      </c>
      <c r="L26" s="3"/>
      <c r="M26" s="3"/>
      <c r="N26" s="3"/>
      <c r="O26" s="3"/>
    </row>
    <row r="27" spans="1:18" x14ac:dyDescent="0.25">
      <c r="A27" s="796"/>
      <c r="B27" s="796"/>
      <c r="C27" s="796"/>
      <c r="D27" s="796"/>
      <c r="E27" s="796"/>
      <c r="F27" s="589" t="s">
        <v>1</v>
      </c>
      <c r="G27" s="579">
        <f>+G26+G19+G12</f>
        <v>0</v>
      </c>
      <c r="H27" s="579">
        <f>+H19+H12</f>
        <v>0</v>
      </c>
      <c r="I27" s="579">
        <f>+I26+I19+I12</f>
        <v>0</v>
      </c>
      <c r="J27" s="579"/>
      <c r="K27" s="581">
        <f>SUM(G27:J27)</f>
        <v>0</v>
      </c>
      <c r="L27" s="4"/>
      <c r="M27" s="4"/>
      <c r="N27" s="4"/>
      <c r="O27" s="4"/>
    </row>
    <row r="28" spans="1:18" x14ac:dyDescent="0.25">
      <c r="A28" s="832"/>
      <c r="B28" s="832"/>
      <c r="C28" s="832"/>
      <c r="D28" s="832"/>
      <c r="E28" s="832"/>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147</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138</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798" t="s">
        <v>41</v>
      </c>
      <c r="B44" s="830"/>
      <c r="C44" s="830"/>
      <c r="D44" s="830"/>
      <c r="E44" s="830"/>
      <c r="F44" s="830"/>
      <c r="G44" s="830"/>
      <c r="H44" s="830"/>
      <c r="I44" s="830"/>
      <c r="J44" s="95"/>
      <c r="K44" s="91">
        <v>0</v>
      </c>
      <c r="L44" s="3"/>
      <c r="M44" s="3"/>
      <c r="N44" s="3"/>
      <c r="O44" s="3"/>
      <c r="P44" s="16"/>
      <c r="Q44" s="123"/>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144</v>
      </c>
      <c r="B49" s="800"/>
      <c r="C49" s="800"/>
      <c r="D49" s="800"/>
      <c r="E49" s="800"/>
      <c r="F49" s="800"/>
      <c r="G49" s="800"/>
      <c r="H49" s="800"/>
      <c r="I49" s="800"/>
      <c r="J49" s="90"/>
      <c r="K49" s="94">
        <v>0</v>
      </c>
      <c r="L49" s="3"/>
      <c r="M49" s="3"/>
      <c r="N49" s="3"/>
      <c r="O49" s="3"/>
    </row>
    <row r="50" spans="1:15" x14ac:dyDescent="0.25">
      <c r="A50" s="798" t="s">
        <v>145</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4"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4">
        <f>IF(G52&gt;=25000,25000,G52)</f>
        <v>0</v>
      </c>
      <c r="M52" s="3"/>
      <c r="N52" s="3"/>
      <c r="O52" s="3"/>
    </row>
    <row r="53" spans="1:15" x14ac:dyDescent="0.25">
      <c r="A53" s="113" t="s">
        <v>34</v>
      </c>
      <c r="B53" s="824" t="s">
        <v>62</v>
      </c>
      <c r="C53" s="825"/>
      <c r="D53" s="825"/>
      <c r="E53" s="825"/>
      <c r="F53" s="826"/>
      <c r="G53" s="120"/>
      <c r="H53" s="794"/>
      <c r="I53" s="794"/>
      <c r="J53" s="97"/>
      <c r="K53" s="118"/>
      <c r="L53" s="684">
        <f t="shared" ref="L53:L54" si="2">IF(G53&gt;=25000,25000,G53)</f>
        <v>0</v>
      </c>
      <c r="M53" s="3"/>
      <c r="N53" s="3"/>
      <c r="O53" s="3"/>
    </row>
    <row r="54" spans="1:15" ht="13.8" thickBot="1" x14ac:dyDescent="0.3">
      <c r="A54" s="113" t="s">
        <v>35</v>
      </c>
      <c r="B54" s="827" t="s">
        <v>62</v>
      </c>
      <c r="C54" s="828"/>
      <c r="D54" s="828"/>
      <c r="E54" s="828"/>
      <c r="F54" s="829"/>
      <c r="G54" s="121"/>
      <c r="H54" s="794"/>
      <c r="I54" s="794"/>
      <c r="J54" s="97"/>
      <c r="K54" s="118"/>
      <c r="L54" s="684">
        <f t="shared" si="2"/>
        <v>0</v>
      </c>
      <c r="M54" s="3"/>
      <c r="N54" s="3"/>
      <c r="O54" s="3"/>
    </row>
    <row r="55" spans="1:15" x14ac:dyDescent="0.25">
      <c r="A55" s="797" t="s">
        <v>148</v>
      </c>
      <c r="B55" s="802"/>
      <c r="C55" s="802"/>
      <c r="D55" s="802"/>
      <c r="E55" s="802"/>
      <c r="F55" s="802"/>
      <c r="G55" s="802"/>
      <c r="H55" s="800"/>
      <c r="I55" s="800"/>
      <c r="J55" s="57"/>
      <c r="K55" s="91">
        <v>0</v>
      </c>
      <c r="L55" s="3"/>
      <c r="M55" s="3"/>
      <c r="N55" s="3"/>
      <c r="O55" s="3"/>
    </row>
    <row r="56" spans="1:15" ht="40.200000000000003"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114" t="s">
        <v>2</v>
      </c>
      <c r="B57" s="114"/>
      <c r="C57" s="114"/>
      <c r="D57" s="114"/>
      <c r="E57" s="115"/>
      <c r="F57" s="114"/>
      <c r="G57" s="114"/>
      <c r="H57" s="785" t="s">
        <v>159</v>
      </c>
      <c r="I57" s="786"/>
      <c r="J57" s="697" t="s">
        <v>155</v>
      </c>
      <c r="K57" s="698">
        <f>K56+K45+K39+K34+K27</f>
        <v>0</v>
      </c>
      <c r="M57" s="687" t="str">
        <f>Year1!N57</f>
        <v>Federal</v>
      </c>
      <c r="N57" s="687"/>
    </row>
    <row r="58" spans="1:15" ht="60.75" customHeight="1" x14ac:dyDescent="0.25">
      <c r="A58" s="861"/>
      <c r="B58" s="861"/>
      <c r="C58" s="861"/>
      <c r="D58" s="861"/>
      <c r="E58" s="30" t="s">
        <v>27</v>
      </c>
      <c r="F58" s="27"/>
      <c r="G58" s="28" t="s">
        <v>28</v>
      </c>
      <c r="H58" s="787"/>
      <c r="I58" s="788"/>
      <c r="J58" s="691" t="s">
        <v>156</v>
      </c>
      <c r="K58" s="575">
        <f>IF(M57=Sheet1!A3,Year2!E59,(SUM(L56+K45+K39+K34+K27)))</f>
        <v>0</v>
      </c>
      <c r="L58" s="1"/>
      <c r="M58" s="1"/>
      <c r="N58" s="1"/>
      <c r="O58" s="1"/>
    </row>
    <row r="59" spans="1:15" x14ac:dyDescent="0.25">
      <c r="A59" s="23" t="s">
        <v>3</v>
      </c>
      <c r="B59" s="23"/>
      <c r="C59" s="24"/>
      <c r="D59" s="23"/>
      <c r="E59" s="575">
        <f>IF(M57=Sheet1!A3,SUM((K27)),Year2!K58)</f>
        <v>0</v>
      </c>
      <c r="F59" s="29"/>
      <c r="G59" s="25">
        <f>Year1!G59</f>
        <v>0.38</v>
      </c>
      <c r="H59" s="789"/>
      <c r="I59" s="790"/>
      <c r="J59" s="692" t="s">
        <v>152</v>
      </c>
      <c r="K59" s="588">
        <f>ROUND(E59*G59,0)</f>
        <v>0</v>
      </c>
      <c r="L59" s="1"/>
      <c r="M59" s="1"/>
      <c r="N59" s="1"/>
      <c r="O59" s="1"/>
    </row>
    <row r="60" spans="1:15" x14ac:dyDescent="0.25">
      <c r="A60" s="857"/>
      <c r="B60" s="858"/>
      <c r="C60" s="858"/>
      <c r="D60" s="858"/>
      <c r="E60" s="20"/>
      <c r="F60" s="21"/>
      <c r="G60" s="22"/>
      <c r="H60" s="815"/>
      <c r="I60" s="815"/>
      <c r="J60" s="18"/>
      <c r="K60" s="27"/>
      <c r="L60" s="1"/>
      <c r="M60" s="1"/>
      <c r="N60" s="1"/>
      <c r="O60" s="1"/>
    </row>
    <row r="61" spans="1:15" ht="17.399999999999999" x14ac:dyDescent="0.3">
      <c r="A61" s="859" t="s">
        <v>65</v>
      </c>
      <c r="B61" s="860"/>
      <c r="C61" s="860"/>
      <c r="D61" s="860"/>
      <c r="E61" s="860"/>
      <c r="F61" s="860"/>
      <c r="G61" s="860"/>
      <c r="H61" s="860"/>
      <c r="I61" s="19"/>
      <c r="J61" s="19" t="s">
        <v>5</v>
      </c>
      <c r="K61" s="13">
        <f>SUM(K57+K59)</f>
        <v>0</v>
      </c>
    </row>
    <row r="63" spans="1:15" x14ac:dyDescent="0.25">
      <c r="A63" s="124" t="s">
        <v>70</v>
      </c>
    </row>
  </sheetData>
  <sheetProtection selectLockedCells="1"/>
  <mergeCells count="65">
    <mergeCell ref="A7:B7"/>
    <mergeCell ref="A8:B8"/>
    <mergeCell ref="A9:B9"/>
    <mergeCell ref="A10:B10"/>
    <mergeCell ref="A14:B14"/>
    <mergeCell ref="P17:Q17"/>
    <mergeCell ref="N2:O2"/>
    <mergeCell ref="P2:R2"/>
    <mergeCell ref="P3:R3"/>
    <mergeCell ref="N3:O3"/>
    <mergeCell ref="A15:B15"/>
    <mergeCell ref="A11:B11"/>
    <mergeCell ref="A24:B24"/>
    <mergeCell ref="F28:K28"/>
    <mergeCell ref="A29:K29"/>
    <mergeCell ref="A25:B25"/>
    <mergeCell ref="A27:E28"/>
    <mergeCell ref="A22:B22"/>
    <mergeCell ref="A23:B23"/>
    <mergeCell ref="A16:B16"/>
    <mergeCell ref="C1:E1"/>
    <mergeCell ref="A6:D6"/>
    <mergeCell ref="A5:B5"/>
    <mergeCell ref="A1:B1"/>
    <mergeCell ref="B2:K2"/>
    <mergeCell ref="A3:K3"/>
    <mergeCell ref="F6:K6"/>
    <mergeCell ref="A30:K30"/>
    <mergeCell ref="A35:K35"/>
    <mergeCell ref="A36:I36"/>
    <mergeCell ref="A31:I31"/>
    <mergeCell ref="A17:B17"/>
    <mergeCell ref="A18:B18"/>
    <mergeCell ref="A21:B21"/>
    <mergeCell ref="A47:I47"/>
    <mergeCell ref="A48:I48"/>
    <mergeCell ref="A49:I49"/>
    <mergeCell ref="A37:I37"/>
    <mergeCell ref="A32:I32"/>
    <mergeCell ref="A33:I33"/>
    <mergeCell ref="A34:H34"/>
    <mergeCell ref="A38:I38"/>
    <mergeCell ref="A39:H39"/>
    <mergeCell ref="A40:K40"/>
    <mergeCell ref="A41:I41"/>
    <mergeCell ref="A42:I42"/>
    <mergeCell ref="A43:I43"/>
    <mergeCell ref="A44:I44"/>
    <mergeCell ref="A45:H45"/>
    <mergeCell ref="A46:K46"/>
    <mergeCell ref="A60:D60"/>
    <mergeCell ref="H60:I60"/>
    <mergeCell ref="A61:H61"/>
    <mergeCell ref="A50:I50"/>
    <mergeCell ref="A51:I51"/>
    <mergeCell ref="B52:F52"/>
    <mergeCell ref="H52:I52"/>
    <mergeCell ref="B53:F53"/>
    <mergeCell ref="H53:I53"/>
    <mergeCell ref="B54:F54"/>
    <mergeCell ref="H54:I54"/>
    <mergeCell ref="A55:I55"/>
    <mergeCell ref="A56:H56"/>
    <mergeCell ref="A58:D58"/>
    <mergeCell ref="H57:I59"/>
  </mergeCells>
  <phoneticPr fontId="0" type="noConversion"/>
  <printOptions horizontalCentered="1" gridLines="1"/>
  <pageMargins left="0.25" right="0.25" top="1" bottom="1" header="0.48" footer="0.5"/>
  <pageSetup scale="71" orientation="portrait" r:id="rId1"/>
  <headerFooter alignWithMargins="0">
    <oddHeader>&amp;L&amp;"Arial,Bold"&amp;24Year 2&amp;C&amp;20Summary Proposal Budget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R63"/>
  <sheetViews>
    <sheetView workbookViewId="0">
      <selection activeCell="M1" sqref="M1"/>
    </sheetView>
  </sheetViews>
  <sheetFormatPr defaultColWidth="8.6640625" defaultRowHeight="13.2" x14ac:dyDescent="0.25"/>
  <cols>
    <col min="1" max="1" width="9.6640625" customWidth="1"/>
    <col min="2" max="2" width="19.44140625" customWidth="1"/>
    <col min="3" max="3" width="11" customWidth="1"/>
    <col min="4" max="4" width="10" customWidth="1"/>
    <col min="5" max="5" width="10.33203125" customWidth="1"/>
    <col min="6" max="6" width="12" customWidth="1"/>
    <col min="7" max="7" width="12.6640625" customWidth="1"/>
    <col min="8" max="8" width="12.33203125" style="8" customWidth="1"/>
    <col min="9" max="9" width="12.6640625" customWidth="1"/>
    <col min="10" max="11" width="11.44140625" customWidth="1"/>
    <col min="12" max="12" width="3.33203125" customWidth="1"/>
    <col min="13" max="13" width="2" customWidth="1"/>
    <col min="14" max="14" width="45.44140625" bestFit="1" customWidth="1"/>
    <col min="15" max="15" width="24.44140625" customWidth="1"/>
    <col min="16" max="16" width="9.6640625" customWidth="1"/>
    <col min="17" max="17" width="10" customWidth="1"/>
    <col min="18" max="18" width="18.6640625" customWidth="1"/>
  </cols>
  <sheetData>
    <row r="1" spans="1:18" ht="22.5" customHeight="1" thickBot="1" x14ac:dyDescent="0.35">
      <c r="A1" s="869" t="s">
        <v>71</v>
      </c>
      <c r="B1" s="870"/>
      <c r="C1" s="866">
        <f>Year1!C1</f>
        <v>0</v>
      </c>
      <c r="D1" s="866"/>
      <c r="E1" s="866"/>
      <c r="F1" s="42" t="s">
        <v>56</v>
      </c>
      <c r="G1" s="48">
        <f>DATE(YEAR(M14)+M1,MONTH(M14),DAY(M14))</f>
        <v>46204</v>
      </c>
      <c r="H1" s="43" t="s">
        <v>57</v>
      </c>
      <c r="I1" s="48">
        <f>DATE(YEAR(M15)+M1,MONTH(M15),DAY(M15))</f>
        <v>46568</v>
      </c>
      <c r="J1" s="44"/>
      <c r="K1" s="45" t="s">
        <v>19</v>
      </c>
      <c r="M1">
        <v>1</v>
      </c>
    </row>
    <row r="2" spans="1:18" ht="26.1" customHeight="1" thickBot="1" x14ac:dyDescent="0.35">
      <c r="A2" s="40" t="s">
        <v>63</v>
      </c>
      <c r="B2" s="871">
        <f>+Year2!B2</f>
        <v>0</v>
      </c>
      <c r="C2" s="871"/>
      <c r="D2" s="871"/>
      <c r="E2" s="871"/>
      <c r="F2" s="871"/>
      <c r="G2" s="871"/>
      <c r="H2" s="871"/>
      <c r="I2" s="871"/>
      <c r="J2" s="871"/>
      <c r="K2" s="872"/>
      <c r="M2" s="199"/>
      <c r="N2" s="886" t="s">
        <v>172</v>
      </c>
      <c r="O2" s="887"/>
      <c r="P2" s="888" t="s">
        <v>127</v>
      </c>
      <c r="Q2" s="889"/>
      <c r="R2" s="890"/>
    </row>
    <row r="3" spans="1:18" ht="13.5" customHeight="1" thickBot="1" x14ac:dyDescent="0.3">
      <c r="A3" s="873"/>
      <c r="B3" s="874"/>
      <c r="C3" s="874"/>
      <c r="D3" s="874"/>
      <c r="E3" s="874"/>
      <c r="F3" s="874"/>
      <c r="G3" s="874"/>
      <c r="H3" s="874"/>
      <c r="I3" s="874"/>
      <c r="J3" s="874"/>
      <c r="K3" s="875"/>
      <c r="M3" t="s">
        <v>64</v>
      </c>
      <c r="N3" s="894" t="s">
        <v>25</v>
      </c>
      <c r="O3" s="895"/>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N4" s="584"/>
      <c r="O4" s="652" t="s">
        <v>133</v>
      </c>
      <c r="P4" s="538"/>
      <c r="Q4" s="539"/>
      <c r="R4" s="540"/>
    </row>
    <row r="5" spans="1:18" ht="27" thickBot="1" x14ac:dyDescent="0.3">
      <c r="A5" s="898"/>
      <c r="B5" s="899"/>
      <c r="C5" s="52" t="s">
        <v>9</v>
      </c>
      <c r="D5" s="52" t="s">
        <v>10</v>
      </c>
      <c r="E5" s="52" t="s">
        <v>13</v>
      </c>
      <c r="F5" s="699" t="s">
        <v>11</v>
      </c>
      <c r="G5" s="568" t="s">
        <v>12</v>
      </c>
      <c r="H5" s="554" t="s">
        <v>25</v>
      </c>
      <c r="I5" s="568" t="s">
        <v>0</v>
      </c>
      <c r="J5" s="568" t="s">
        <v>69</v>
      </c>
      <c r="K5" s="568" t="s">
        <v>5</v>
      </c>
      <c r="L5" s="2"/>
      <c r="M5" s="200">
        <v>0.03</v>
      </c>
      <c r="N5" s="655" t="s">
        <v>90</v>
      </c>
      <c r="O5" s="653" t="s">
        <v>25</v>
      </c>
      <c r="P5" s="673" t="s">
        <v>87</v>
      </c>
      <c r="Q5" s="204">
        <f>+Year1!Q5</f>
        <v>28469</v>
      </c>
      <c r="R5" s="206" t="s">
        <v>75</v>
      </c>
    </row>
    <row r="6" spans="1:18" x14ac:dyDescent="0.25">
      <c r="A6" s="864" t="s">
        <v>14</v>
      </c>
      <c r="B6" s="864"/>
      <c r="C6" s="864"/>
      <c r="D6" s="864"/>
      <c r="E6" s="5" t="s">
        <v>29</v>
      </c>
      <c r="F6" s="876"/>
      <c r="G6" s="877"/>
      <c r="H6" s="878"/>
      <c r="I6" s="879"/>
      <c r="J6" s="877"/>
      <c r="K6" s="880"/>
      <c r="L6" s="10"/>
      <c r="M6" s="3"/>
      <c r="N6" s="601"/>
      <c r="O6" s="184"/>
      <c r="P6" s="674" t="s">
        <v>89</v>
      </c>
      <c r="Q6" s="204">
        <f>+Year1!Q6</f>
        <v>20178</v>
      </c>
      <c r="R6" s="206" t="s">
        <v>76</v>
      </c>
    </row>
    <row r="7" spans="1:18" x14ac:dyDescent="0.25">
      <c r="A7" s="830">
        <f>Year2!A7</f>
        <v>0</v>
      </c>
      <c r="B7" s="839"/>
      <c r="C7" s="58" t="str">
        <f>Year1!C7</f>
        <v>PI</v>
      </c>
      <c r="D7" s="59">
        <v>0</v>
      </c>
      <c r="E7" s="60">
        <v>0</v>
      </c>
      <c r="F7" s="703">
        <f>Year2!F7*(1+$M$5)</f>
        <v>0</v>
      </c>
      <c r="G7" s="567">
        <f>SUM(F7/9)*E7*D7</f>
        <v>0</v>
      </c>
      <c r="H7" s="556">
        <f>IF(D7&lt;3,0,IF(AND(D7&gt;=3,D7&lt;=9),(O7),$Q5*E7))</f>
        <v>0</v>
      </c>
      <c r="I7" s="567">
        <f>G7*22.9%</f>
        <v>0</v>
      </c>
      <c r="J7" s="569">
        <f>+IF(G7&gt;0,I7/G7,0)</f>
        <v>0</v>
      </c>
      <c r="K7" s="567">
        <f>G7++H7+I7</f>
        <v>0</v>
      </c>
      <c r="L7" s="3"/>
      <c r="M7" s="176"/>
      <c r="N7" s="596" t="s">
        <v>87</v>
      </c>
      <c r="O7" s="642">
        <f>IF(G7&gt;0,(IF(N7=$P$5,(G7/F7*$Q$5),(IF(N7=$P$6,(G7/F7*$Q$6),(IF(N7=$P$7,(G7/F7*$Q$7),G7/F7*$Q$8)))))),0)</f>
        <v>0</v>
      </c>
      <c r="P7" s="674" t="s">
        <v>88</v>
      </c>
      <c r="Q7" s="204">
        <f>+Year1!Q7</f>
        <v>9431</v>
      </c>
      <c r="R7" s="206" t="s">
        <v>78</v>
      </c>
    </row>
    <row r="8" spans="1:18" x14ac:dyDescent="0.25">
      <c r="A8" s="830">
        <f>Year2!A8</f>
        <v>0</v>
      </c>
      <c r="B8" s="839"/>
      <c r="C8" s="58">
        <f>Year1!C8</f>
        <v>0</v>
      </c>
      <c r="D8" s="73">
        <v>0</v>
      </c>
      <c r="E8" s="60">
        <v>0</v>
      </c>
      <c r="F8" s="703">
        <f>Year2!F8*(1+$M$5)</f>
        <v>0</v>
      </c>
      <c r="G8" s="567">
        <f>SUM(F8/9)*E8*D8</f>
        <v>0</v>
      </c>
      <c r="H8" s="556">
        <f t="shared" ref="H8:H11" si="0">IF(D8&lt;3,0,IF(AND(D8&gt;=3,D8&lt;=9),(O8),$Q6*E8))</f>
        <v>0</v>
      </c>
      <c r="I8" s="567">
        <f>G8*22.9%</f>
        <v>0</v>
      </c>
      <c r="J8" s="569">
        <f>+IF(G8&gt;0,I8/G8,0)</f>
        <v>0</v>
      </c>
      <c r="K8" s="567">
        <f>G8++H8+I8</f>
        <v>0</v>
      </c>
      <c r="L8" s="3"/>
      <c r="M8" s="176"/>
      <c r="N8" s="596" t="s">
        <v>87</v>
      </c>
      <c r="O8" s="642">
        <f>IF(G8&gt;0,(IF(N8=$P$5,(G8/F8*$Q$5),(IF(N8=$P$6,(G8/F8*$Q$6),(IF(N8=$P$7,(G8/F8*$Q$7),G8/F8*$Q$8)))))),0)</f>
        <v>0</v>
      </c>
      <c r="P8" s="675" t="s">
        <v>140</v>
      </c>
      <c r="Q8" s="636">
        <v>0</v>
      </c>
      <c r="R8" s="638" t="s">
        <v>141</v>
      </c>
    </row>
    <row r="9" spans="1:18" x14ac:dyDescent="0.25">
      <c r="A9" s="830">
        <f>Year2!A9</f>
        <v>0</v>
      </c>
      <c r="B9" s="839"/>
      <c r="C9" s="58">
        <f>Year1!C9</f>
        <v>0</v>
      </c>
      <c r="D9" s="73">
        <v>0</v>
      </c>
      <c r="E9" s="60">
        <v>0</v>
      </c>
      <c r="F9" s="703">
        <f>Year2!F9*(1+$M$5)</f>
        <v>0</v>
      </c>
      <c r="G9" s="567">
        <f>SUM(F9/9)*E9*D9</f>
        <v>0</v>
      </c>
      <c r="H9" s="556">
        <f t="shared" si="0"/>
        <v>0</v>
      </c>
      <c r="I9" s="567">
        <f>G9*22.9%</f>
        <v>0</v>
      </c>
      <c r="J9" s="569">
        <f>+IF(G9&gt;0,I9/G9,0)</f>
        <v>0</v>
      </c>
      <c r="K9" s="567">
        <f>G9++H9+I9</f>
        <v>0</v>
      </c>
      <c r="L9" s="3"/>
      <c r="M9" s="176"/>
      <c r="N9" s="596" t="s">
        <v>87</v>
      </c>
      <c r="O9" s="642">
        <f>IF(G9&gt;0,(IF(N9=$P$5,(G9/F9*$Q$5),(IF(N9=$P$6,(G9/F9*$Q$6),(IF(N9=$P$7,(G9/F9*$Q$7),G9/F9*$Q$8)))))),0)</f>
        <v>0</v>
      </c>
      <c r="P9" s="207"/>
      <c r="Q9" s="204"/>
      <c r="R9" s="206"/>
    </row>
    <row r="10" spans="1:18" x14ac:dyDescent="0.25">
      <c r="A10" s="830">
        <f>Year2!A10</f>
        <v>0</v>
      </c>
      <c r="B10" s="839"/>
      <c r="C10" s="58">
        <f>Year1!C10</f>
        <v>0</v>
      </c>
      <c r="D10" s="73">
        <v>0</v>
      </c>
      <c r="E10" s="60">
        <v>0</v>
      </c>
      <c r="F10" s="703">
        <f>Year2!F10*(1+$M$5)</f>
        <v>0</v>
      </c>
      <c r="G10" s="567">
        <f>SUM(F10/9)*E10*D10</f>
        <v>0</v>
      </c>
      <c r="H10" s="556">
        <f t="shared" si="0"/>
        <v>0</v>
      </c>
      <c r="I10" s="567">
        <f>G10*22.9%</f>
        <v>0</v>
      </c>
      <c r="J10" s="569">
        <f>+IF(G10&gt;0,I10/G10,0)</f>
        <v>0</v>
      </c>
      <c r="K10" s="567">
        <f>G10++H10+I10</f>
        <v>0</v>
      </c>
      <c r="L10" s="3"/>
      <c r="M10" s="176" t="s">
        <v>87</v>
      </c>
      <c r="N10" s="596" t="s">
        <v>87</v>
      </c>
      <c r="O10" s="642">
        <f>IF(G10&gt;0,(IF(N10=$P$5,(G10/F10*$Q$5),(IF(N10=$P$6,(G10/F10*$Q$6),(IF(N10=$P$7,(G10/F10*$Q$7),G10/F10*$Q$8)))))),0)</f>
        <v>0</v>
      </c>
      <c r="P10" s="208" t="s">
        <v>61</v>
      </c>
      <c r="Q10" s="205"/>
      <c r="R10" s="209"/>
    </row>
    <row r="11" spans="1:18" x14ac:dyDescent="0.25">
      <c r="A11" s="830">
        <f>Year2!A11</f>
        <v>0</v>
      </c>
      <c r="B11" s="839"/>
      <c r="C11" s="58">
        <f>Year1!C11</f>
        <v>0</v>
      </c>
      <c r="D11" s="73">
        <v>0</v>
      </c>
      <c r="E11" s="60">
        <v>0</v>
      </c>
      <c r="F11" s="703">
        <f>Year2!F11*(1+$M$5)</f>
        <v>0</v>
      </c>
      <c r="G11" s="567">
        <f>SUM(F11/9)*E11*D11</f>
        <v>0</v>
      </c>
      <c r="H11" s="556">
        <f t="shared" si="0"/>
        <v>0</v>
      </c>
      <c r="I11" s="567">
        <f>G11*22.9%</f>
        <v>0</v>
      </c>
      <c r="J11" s="569">
        <f>+IF(G11&gt;0,I11/G11,0)</f>
        <v>0</v>
      </c>
      <c r="K11" s="567">
        <f>G11++H11+I11</f>
        <v>0</v>
      </c>
      <c r="L11" s="3"/>
      <c r="M11" s="176"/>
      <c r="N11" s="596"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5">
        <f>SUM(H7:H11)</f>
        <v>0</v>
      </c>
      <c r="I12" s="557">
        <f>SUM(I7:I11)</f>
        <v>0</v>
      </c>
      <c r="J12" s="141"/>
      <c r="K12" s="557">
        <f>SUM(K7:K11)</f>
        <v>0</v>
      </c>
      <c r="L12" s="3"/>
      <c r="M12" s="3"/>
      <c r="N12" s="602"/>
      <c r="O12" s="185"/>
      <c r="P12" s="212"/>
      <c r="Q12" s="213"/>
      <c r="R12" s="195"/>
    </row>
    <row r="13" spans="1:18" ht="13.8" thickBot="1" x14ac:dyDescent="0.3">
      <c r="A13" s="125" t="s">
        <v>169</v>
      </c>
      <c r="B13" s="125"/>
      <c r="C13" s="125"/>
      <c r="D13" s="125"/>
      <c r="E13" s="125"/>
      <c r="F13" s="125"/>
      <c r="G13" s="560"/>
      <c r="H13" s="666"/>
      <c r="I13" s="560"/>
      <c r="J13" s="560"/>
      <c r="K13" s="561"/>
      <c r="L13" s="3"/>
      <c r="M13" s="3"/>
      <c r="N13" s="600"/>
      <c r="O13" s="586"/>
      <c r="P13" s="6"/>
      <c r="Q13" s="7"/>
    </row>
    <row r="14" spans="1:18" x14ac:dyDescent="0.25">
      <c r="A14" s="830">
        <f>Year2!A14</f>
        <v>0</v>
      </c>
      <c r="B14" s="839"/>
      <c r="C14" s="58">
        <v>0</v>
      </c>
      <c r="D14" s="59">
        <v>0</v>
      </c>
      <c r="E14" s="60">
        <v>0</v>
      </c>
      <c r="F14" s="705">
        <f>Year2!F14*(1+$M$5)</f>
        <v>0</v>
      </c>
      <c r="G14" s="706">
        <f>SUM(F14/12)*E14*D14</f>
        <v>0</v>
      </c>
      <c r="H14" s="556">
        <f>+O14</f>
        <v>0</v>
      </c>
      <c r="I14" s="706">
        <f>G14*22.9%</f>
        <v>0</v>
      </c>
      <c r="J14" s="707">
        <f>+IF(G14&gt;0,I14/G14,0)</f>
        <v>0</v>
      </c>
      <c r="K14" s="706">
        <f>G14++H14+I14</f>
        <v>0</v>
      </c>
      <c r="L14" s="3"/>
      <c r="M14" s="175">
        <f>Year2!G1</f>
        <v>45839</v>
      </c>
      <c r="N14" s="676" t="s">
        <v>87</v>
      </c>
      <c r="O14" s="649">
        <f>IF(G14&gt;0,(IF(N14=$P$5,(G14/F14*$Q$5),(IF(N14=$P$6,(G14/F14*$Q$6),(IF(N14=$P$7,(G14/F14*$Q$7),G14/F14*$Q$8)))))),0)</f>
        <v>0</v>
      </c>
      <c r="P14" s="7"/>
      <c r="Q14" s="7"/>
      <c r="R14" s="147" t="s">
        <v>91</v>
      </c>
    </row>
    <row r="15" spans="1:18" x14ac:dyDescent="0.25">
      <c r="A15" s="830">
        <f>Year2!A15</f>
        <v>0</v>
      </c>
      <c r="B15" s="839"/>
      <c r="C15" s="58">
        <v>0</v>
      </c>
      <c r="D15" s="59">
        <v>0</v>
      </c>
      <c r="E15" s="60">
        <v>0</v>
      </c>
      <c r="F15" s="705">
        <f>Year2!F15*(1+$M$5)</f>
        <v>0</v>
      </c>
      <c r="G15" s="567">
        <f>SUM(F15/12)*E15*D15</f>
        <v>0</v>
      </c>
      <c r="H15" s="556">
        <f>+O15</f>
        <v>0</v>
      </c>
      <c r="I15" s="567">
        <f>G15*22.9%</f>
        <v>0</v>
      </c>
      <c r="J15" s="569">
        <f>+IF(G15&gt;0,I15/G15,0)</f>
        <v>0</v>
      </c>
      <c r="K15" s="567">
        <f>G15++H15+I15</f>
        <v>0</v>
      </c>
      <c r="L15" s="3"/>
      <c r="M15" s="175">
        <f>Year2!I1</f>
        <v>46203</v>
      </c>
      <c r="N15" s="596" t="s">
        <v>87</v>
      </c>
      <c r="O15" s="650">
        <f>IF(G15&gt;0,(IF(N15=$P$5,(G15/F15*$Q$5),(IF(N15=$P$6,(G15/F15*$Q$6),(IF(N15=$P$7,(G15/F15*$Q$7),G15/F15*$Q$8)))))),0)</f>
        <v>0</v>
      </c>
      <c r="P15" s="7"/>
      <c r="Q15" s="7"/>
      <c r="R15" s="12"/>
    </row>
    <row r="16" spans="1:18" x14ac:dyDescent="0.25">
      <c r="A16" s="830">
        <f>Year2!A16</f>
        <v>0</v>
      </c>
      <c r="B16" s="839"/>
      <c r="C16" s="58">
        <f>Year1!C16</f>
        <v>0</v>
      </c>
      <c r="D16" s="59">
        <v>0</v>
      </c>
      <c r="E16" s="60">
        <v>0</v>
      </c>
      <c r="F16" s="705">
        <f>Year2!F16*(1+$M$5)</f>
        <v>0</v>
      </c>
      <c r="G16" s="567">
        <f>SUM(F16/12)*E16*D16</f>
        <v>0</v>
      </c>
      <c r="H16" s="556">
        <f>+O16</f>
        <v>0</v>
      </c>
      <c r="I16" s="567">
        <f>G16*22.9%</f>
        <v>0</v>
      </c>
      <c r="J16" s="569">
        <f>+IF(G16&gt;0,I16/G16,0)</f>
        <v>0</v>
      </c>
      <c r="K16" s="567">
        <f>G16++H16+I16</f>
        <v>0</v>
      </c>
      <c r="L16" s="3"/>
      <c r="M16" s="176"/>
      <c r="N16" s="596" t="s">
        <v>87</v>
      </c>
      <c r="O16" s="650">
        <f>IF(G16&gt;0,(IF(N16=$P$5,(G16/F16*$Q$5),(IF(N16=$P$6,(G16/F16*$Q$6),(IF(N16=$P$7,(G16/F16*$Q$7),G16/F16*$Q$8)))))),0)</f>
        <v>0</v>
      </c>
      <c r="P16" s="7"/>
      <c r="Q16" s="7"/>
      <c r="R16" s="12"/>
    </row>
    <row r="17" spans="1:18" ht="13.8" x14ac:dyDescent="0.3">
      <c r="A17" s="830">
        <f>Year2!A17</f>
        <v>0</v>
      </c>
      <c r="B17" s="839"/>
      <c r="C17" s="58">
        <f>Year1!C17</f>
        <v>0</v>
      </c>
      <c r="D17" s="59">
        <v>0</v>
      </c>
      <c r="E17" s="60">
        <v>0</v>
      </c>
      <c r="F17" s="705">
        <f>Year2!F17*(1+$M$5)</f>
        <v>0</v>
      </c>
      <c r="G17" s="567">
        <f>SUM(F17/12)*E17*D17</f>
        <v>0</v>
      </c>
      <c r="H17" s="556">
        <f>+O17</f>
        <v>0</v>
      </c>
      <c r="I17" s="567">
        <f>G17*22.9%</f>
        <v>0</v>
      </c>
      <c r="J17" s="569">
        <f>+IF(G17&gt;0,I17/G17,0)</f>
        <v>0</v>
      </c>
      <c r="K17" s="567">
        <f>G17++H17+I17</f>
        <v>0</v>
      </c>
      <c r="L17" s="3"/>
      <c r="M17" s="176"/>
      <c r="N17" s="596" t="s">
        <v>87</v>
      </c>
      <c r="O17" s="650">
        <f>IF(G17&gt;0,(IF(N17=$P$5,(G17/F17*$Q$5),(IF(N17=$P$6,(G17/F17*$Q$6),(IF(N17=$P$7,(G17/F17*$Q$7),G17/F17*$Q$8)))))),0)</f>
        <v>0</v>
      </c>
      <c r="P17" s="885"/>
      <c r="Q17" s="885"/>
      <c r="R17" s="12"/>
    </row>
    <row r="18" spans="1:18" ht="13.8" thickBot="1" x14ac:dyDescent="0.3">
      <c r="A18" s="830">
        <f>Year2!A18</f>
        <v>0</v>
      </c>
      <c r="B18" s="839"/>
      <c r="C18" s="58">
        <f>Year1!C18</f>
        <v>0</v>
      </c>
      <c r="D18" s="59">
        <v>0</v>
      </c>
      <c r="E18" s="60">
        <v>0</v>
      </c>
      <c r="F18" s="705">
        <f>Year2!F18*(1+$M$5)</f>
        <v>0</v>
      </c>
      <c r="G18" s="567">
        <f>SUM(F18/12)*E18*D18</f>
        <v>0</v>
      </c>
      <c r="H18" s="556">
        <f>+O18</f>
        <v>0</v>
      </c>
      <c r="I18" s="567">
        <f>G18*22.9%</f>
        <v>0</v>
      </c>
      <c r="J18" s="569">
        <f>+IF(G18&gt;0,I18/G18,0)</f>
        <v>0</v>
      </c>
      <c r="K18" s="567">
        <f>G18++H18+I18</f>
        <v>0</v>
      </c>
      <c r="L18" s="3"/>
      <c r="M18" s="176"/>
      <c r="N18" s="599" t="s">
        <v>87</v>
      </c>
      <c r="O18" s="651">
        <f>IF(G18&gt;0,(IF(N18=$P$5,(G18/F18*$Q$5),(IF(N18=$P$6,(G18/F18*$Q$6),(IF(N18=$P$7,(G18/F18*$Q$7),G18/F18*$Q$8)))))),0)</f>
        <v>0</v>
      </c>
      <c r="P18" s="7"/>
      <c r="R18" s="12"/>
    </row>
    <row r="19" spans="1:18" x14ac:dyDescent="0.25">
      <c r="A19" s="143"/>
      <c r="B19" s="132" t="s">
        <v>175</v>
      </c>
      <c r="C19" s="133"/>
      <c r="D19" s="134"/>
      <c r="E19" s="135"/>
      <c r="F19" s="136"/>
      <c r="G19" s="557">
        <f>SUM(G14:G18)</f>
        <v>0</v>
      </c>
      <c r="H19" s="665">
        <f>SUM(H14:H18)</f>
        <v>0</v>
      </c>
      <c r="I19" s="557">
        <f>SUM(I14:I18)</f>
        <v>0</v>
      </c>
      <c r="J19" s="141"/>
      <c r="K19" s="557">
        <f>SUM(G19:I19)</f>
        <v>0</v>
      </c>
      <c r="L19" s="3"/>
      <c r="M19" s="3"/>
      <c r="N19" s="641" t="s">
        <v>142</v>
      </c>
      <c r="O19" s="3"/>
      <c r="P19" s="7"/>
      <c r="R19" s="12"/>
    </row>
    <row r="20" spans="1:18" ht="26.4" x14ac:dyDescent="0.25">
      <c r="A20" s="68" t="s">
        <v>15</v>
      </c>
      <c r="B20" s="68"/>
      <c r="C20" s="681" t="s">
        <v>151</v>
      </c>
      <c r="D20" s="69" t="s">
        <v>6</v>
      </c>
      <c r="E20" s="70" t="s">
        <v>7</v>
      </c>
      <c r="F20" s="71" t="s">
        <v>8</v>
      </c>
      <c r="G20" s="562"/>
      <c r="H20" s="563"/>
      <c r="I20" s="564"/>
      <c r="J20" s="564"/>
      <c r="K20" s="565"/>
      <c r="L20" s="3"/>
      <c r="M20" s="3"/>
      <c r="N20" s="3"/>
      <c r="O20" s="3"/>
    </row>
    <row r="21" spans="1:18" x14ac:dyDescent="0.25">
      <c r="A21" s="830">
        <f>Year2!A21</f>
        <v>0</v>
      </c>
      <c r="B21" s="839"/>
      <c r="C21" s="72">
        <f>Year1!C21</f>
        <v>0</v>
      </c>
      <c r="D21" s="73">
        <v>0</v>
      </c>
      <c r="E21" s="74">
        <v>0</v>
      </c>
      <c r="F21" s="701">
        <f>Year2!F21*(1+$M$5)</f>
        <v>0</v>
      </c>
      <c r="G21" s="567">
        <f>F21*E21*D21*C21</f>
        <v>0</v>
      </c>
      <c r="H21" s="566" t="s">
        <v>26</v>
      </c>
      <c r="I21" s="708">
        <f>SUM(G21*8%)</f>
        <v>0</v>
      </c>
      <c r="J21" s="707">
        <f>+IF(G21&gt;0,I21/G21,0)</f>
        <v>0</v>
      </c>
      <c r="K21" s="709">
        <f t="shared" ref="K21:K27" si="1">SUM(G21:I21)</f>
        <v>0</v>
      </c>
      <c r="L21" s="3"/>
      <c r="M21" s="3"/>
      <c r="N21" s="3"/>
      <c r="O21" s="3"/>
    </row>
    <row r="22" spans="1:18" x14ac:dyDescent="0.25">
      <c r="A22" s="830">
        <f>Year2!A22</f>
        <v>0</v>
      </c>
      <c r="B22" s="839"/>
      <c r="C22" s="72">
        <f>Year1!C22</f>
        <v>0</v>
      </c>
      <c r="D22" s="73">
        <v>0</v>
      </c>
      <c r="E22" s="74">
        <v>0</v>
      </c>
      <c r="F22" s="701">
        <f>Year2!F22*(1+$M$5)</f>
        <v>0</v>
      </c>
      <c r="G22" s="567">
        <f t="shared" ref="G22:G25" si="2">F22*E22*D22*C22</f>
        <v>0</v>
      </c>
      <c r="H22" s="566" t="s">
        <v>26</v>
      </c>
      <c r="I22" s="573">
        <f>SUM(G22*8%)</f>
        <v>0</v>
      </c>
      <c r="J22" s="569">
        <f>+IF(G22&gt;0,I22/G22,0)</f>
        <v>0</v>
      </c>
      <c r="K22" s="572">
        <f t="shared" si="1"/>
        <v>0</v>
      </c>
      <c r="L22" s="3"/>
      <c r="M22" s="3"/>
      <c r="N22" s="3"/>
      <c r="O22" s="3"/>
    </row>
    <row r="23" spans="1:18" x14ac:dyDescent="0.25">
      <c r="A23" s="830">
        <f>Year2!A23</f>
        <v>0</v>
      </c>
      <c r="B23" s="839"/>
      <c r="C23" s="72">
        <f>Year1!C23</f>
        <v>0</v>
      </c>
      <c r="D23" s="59">
        <v>0</v>
      </c>
      <c r="E23" s="74">
        <v>0</v>
      </c>
      <c r="F23" s="701">
        <f>Year2!F23*(1+$M$5)</f>
        <v>0</v>
      </c>
      <c r="G23" s="567">
        <f t="shared" si="2"/>
        <v>0</v>
      </c>
      <c r="H23" s="566" t="s">
        <v>26</v>
      </c>
      <c r="I23" s="571">
        <f>SUM(G23*8%)</f>
        <v>0</v>
      </c>
      <c r="J23" s="569">
        <f>+IF(G23&gt;0,I23/G23,0)</f>
        <v>0</v>
      </c>
      <c r="K23" s="572">
        <f t="shared" si="1"/>
        <v>0</v>
      </c>
      <c r="L23" s="3"/>
      <c r="M23" s="3"/>
      <c r="N23" s="3"/>
      <c r="O23" s="3"/>
    </row>
    <row r="24" spans="1:18" x14ac:dyDescent="0.25">
      <c r="A24" s="830">
        <f>Year2!A24</f>
        <v>0</v>
      </c>
      <c r="B24" s="839"/>
      <c r="C24" s="72">
        <f>Year1!C24</f>
        <v>0</v>
      </c>
      <c r="D24" s="59">
        <v>0</v>
      </c>
      <c r="E24" s="74">
        <v>0</v>
      </c>
      <c r="F24" s="701">
        <f>Year2!F24*(1+$M$5)</f>
        <v>0</v>
      </c>
      <c r="G24" s="567">
        <f t="shared" si="2"/>
        <v>0</v>
      </c>
      <c r="H24" s="566"/>
      <c r="I24" s="571">
        <f>SUM(G24*8%)</f>
        <v>0</v>
      </c>
      <c r="J24" s="569">
        <f>+IF(G24&gt;0,I24/G24,0)</f>
        <v>0</v>
      </c>
      <c r="K24" s="572">
        <f t="shared" si="1"/>
        <v>0</v>
      </c>
      <c r="L24" s="3"/>
      <c r="M24" s="3"/>
      <c r="N24" s="3"/>
      <c r="O24" s="3"/>
    </row>
    <row r="25" spans="1:18" x14ac:dyDescent="0.25">
      <c r="A25" s="830">
        <f>Year2!A25</f>
        <v>0</v>
      </c>
      <c r="B25" s="839"/>
      <c r="C25" s="72">
        <f>Year1!C25</f>
        <v>0</v>
      </c>
      <c r="D25" s="59">
        <v>0</v>
      </c>
      <c r="E25" s="74">
        <v>0</v>
      </c>
      <c r="F25" s="701">
        <f>Year2!F25*(1+$M$5)</f>
        <v>0</v>
      </c>
      <c r="G25" s="567">
        <f t="shared" si="2"/>
        <v>0</v>
      </c>
      <c r="H25" s="566" t="s">
        <v>26</v>
      </c>
      <c r="I25" s="574">
        <f>SUM(G25*8%)</f>
        <v>0</v>
      </c>
      <c r="J25" s="569">
        <f>+IF(G25&gt;0,I25/G25,0)</f>
        <v>0</v>
      </c>
      <c r="K25" s="583">
        <f t="shared" si="1"/>
        <v>0</v>
      </c>
      <c r="L25" s="3"/>
      <c r="M25" s="3"/>
      <c r="N25" s="3"/>
      <c r="O25" s="3"/>
    </row>
    <row r="26" spans="1:18" x14ac:dyDescent="0.25">
      <c r="A26" s="144"/>
      <c r="B26" s="137" t="s">
        <v>86</v>
      </c>
      <c r="C26" s="138"/>
      <c r="D26" s="139"/>
      <c r="E26" s="140"/>
      <c r="F26" s="141"/>
      <c r="G26" s="557">
        <f>SUM(G21:G25)</f>
        <v>0</v>
      </c>
      <c r="H26" s="557"/>
      <c r="I26" s="557">
        <f>SUM(I21:I25)</f>
        <v>0</v>
      </c>
      <c r="J26" s="558"/>
      <c r="K26" s="559">
        <f t="shared" si="1"/>
        <v>0</v>
      </c>
      <c r="L26" s="3"/>
      <c r="M26" s="3"/>
      <c r="N26" s="3"/>
      <c r="O26" s="3"/>
    </row>
    <row r="27" spans="1:18" x14ac:dyDescent="0.25">
      <c r="A27" s="896"/>
      <c r="B27" s="896"/>
      <c r="C27" s="896"/>
      <c r="D27" s="896"/>
      <c r="E27" s="896"/>
      <c r="F27" s="11" t="s">
        <v>1</v>
      </c>
      <c r="G27" s="579">
        <f>+G26+G19+G12</f>
        <v>0</v>
      </c>
      <c r="H27" s="579">
        <f>+H19+H12</f>
        <v>0</v>
      </c>
      <c r="I27" s="579">
        <f>+I26+I19+I12</f>
        <v>0</v>
      </c>
      <c r="J27" s="579"/>
      <c r="K27" s="581">
        <f t="shared" si="1"/>
        <v>0</v>
      </c>
      <c r="L27" s="4"/>
      <c r="M27" s="4"/>
      <c r="N27" s="4"/>
      <c r="O27" s="4"/>
    </row>
    <row r="28" spans="1:18" x14ac:dyDescent="0.25">
      <c r="A28" s="897"/>
      <c r="B28" s="897"/>
      <c r="C28" s="897"/>
      <c r="D28" s="897"/>
      <c r="E28" s="897"/>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149</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138</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798" t="s">
        <v>41</v>
      </c>
      <c r="B44" s="830"/>
      <c r="C44" s="830"/>
      <c r="D44" s="830"/>
      <c r="E44" s="830"/>
      <c r="F44" s="830"/>
      <c r="G44" s="830"/>
      <c r="H44" s="830"/>
      <c r="I44" s="830"/>
      <c r="J44" s="95"/>
      <c r="K44" s="91">
        <v>0</v>
      </c>
      <c r="L44" s="3"/>
      <c r="M44" s="3"/>
      <c r="N44" s="3"/>
      <c r="O44" s="3"/>
      <c r="P44" s="16"/>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144</v>
      </c>
      <c r="B49" s="800"/>
      <c r="C49" s="800"/>
      <c r="D49" s="800"/>
      <c r="E49" s="800"/>
      <c r="F49" s="800"/>
      <c r="G49" s="800"/>
      <c r="H49" s="800"/>
      <c r="I49" s="800"/>
      <c r="J49" s="90"/>
      <c r="K49" s="94">
        <v>0</v>
      </c>
      <c r="L49" s="3"/>
      <c r="M49" s="3"/>
      <c r="N49" s="3"/>
      <c r="O49" s="3"/>
    </row>
    <row r="50" spans="1:15" x14ac:dyDescent="0.25">
      <c r="A50" s="798" t="s">
        <v>139</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5"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4">
        <f>IF(G52&gt;=25000,25000,G52)</f>
        <v>0</v>
      </c>
      <c r="M52" s="3"/>
      <c r="N52" s="3"/>
      <c r="O52" s="3"/>
    </row>
    <row r="53" spans="1:15" x14ac:dyDescent="0.25">
      <c r="A53" s="113" t="s">
        <v>34</v>
      </c>
      <c r="B53" s="824" t="s">
        <v>62</v>
      </c>
      <c r="C53" s="825"/>
      <c r="D53" s="825"/>
      <c r="E53" s="825"/>
      <c r="F53" s="826"/>
      <c r="G53" s="120">
        <v>0</v>
      </c>
      <c r="H53" s="794"/>
      <c r="I53" s="794"/>
      <c r="J53" s="97"/>
      <c r="K53" s="118"/>
      <c r="L53" s="684">
        <f t="shared" ref="L53:L54" si="3">IF(G53&gt;=25000,25000,G53)</f>
        <v>0</v>
      </c>
      <c r="M53" s="3"/>
      <c r="N53" s="3"/>
      <c r="O53" s="3"/>
    </row>
    <row r="54" spans="1:15" ht="13.8" thickBot="1" x14ac:dyDescent="0.3">
      <c r="A54" s="113" t="s">
        <v>35</v>
      </c>
      <c r="B54" s="827" t="s">
        <v>62</v>
      </c>
      <c r="C54" s="828"/>
      <c r="D54" s="828"/>
      <c r="E54" s="828"/>
      <c r="F54" s="829"/>
      <c r="G54" s="121">
        <v>0</v>
      </c>
      <c r="H54" s="794"/>
      <c r="I54" s="794"/>
      <c r="J54" s="97"/>
      <c r="K54" s="118"/>
      <c r="L54" s="684">
        <f t="shared" si="3"/>
        <v>0</v>
      </c>
      <c r="M54" s="3"/>
      <c r="N54" s="3"/>
      <c r="O54" s="3"/>
    </row>
    <row r="55" spans="1:15" x14ac:dyDescent="0.25">
      <c r="A55" s="797" t="s">
        <v>148</v>
      </c>
      <c r="B55" s="802"/>
      <c r="C55" s="802"/>
      <c r="D55" s="802"/>
      <c r="E55" s="802"/>
      <c r="F55" s="802"/>
      <c r="G55" s="802"/>
      <c r="H55" s="800"/>
      <c r="I55" s="800"/>
      <c r="J55" s="57"/>
      <c r="K55" s="91">
        <v>0</v>
      </c>
      <c r="L55" s="3"/>
      <c r="M55" s="3"/>
      <c r="N55" s="3"/>
      <c r="O55" s="3"/>
    </row>
    <row r="56" spans="1:15" ht="40.200000000000003"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605" t="s">
        <v>2</v>
      </c>
      <c r="B57" s="605"/>
      <c r="C57" s="605"/>
      <c r="D57" s="605"/>
      <c r="E57" s="606"/>
      <c r="F57" s="605"/>
      <c r="G57" s="605"/>
      <c r="H57" s="785" t="s">
        <v>159</v>
      </c>
      <c r="I57" s="786"/>
      <c r="J57" s="697" t="s">
        <v>155</v>
      </c>
      <c r="K57" s="698">
        <f>K56+K45+K39+K34+K27</f>
        <v>0</v>
      </c>
      <c r="M57" s="688" t="str">
        <f>Year1!N57</f>
        <v>Federal</v>
      </c>
    </row>
    <row r="58" spans="1:15" ht="63.75" customHeight="1" x14ac:dyDescent="0.25">
      <c r="A58" s="814"/>
      <c r="B58" s="814"/>
      <c r="C58" s="814"/>
      <c r="D58" s="814"/>
      <c r="E58" s="98" t="s">
        <v>27</v>
      </c>
      <c r="F58" s="99"/>
      <c r="G58" s="100" t="s">
        <v>28</v>
      </c>
      <c r="H58" s="787"/>
      <c r="I58" s="788"/>
      <c r="J58" s="691" t="s">
        <v>156</v>
      </c>
      <c r="K58" s="26">
        <f>IF(M57=Sheet1!A3,Year3!E59,(SUM(L56+K45+K39+K34+K27)))</f>
        <v>0</v>
      </c>
      <c r="L58" s="1"/>
      <c r="M58" s="1"/>
      <c r="N58" s="1"/>
      <c r="O58" s="1"/>
    </row>
    <row r="59" spans="1:15" x14ac:dyDescent="0.25">
      <c r="A59" s="102" t="s">
        <v>3</v>
      </c>
      <c r="B59" s="102"/>
      <c r="C59" s="103"/>
      <c r="D59" s="102"/>
      <c r="E59" s="603">
        <f>IF(M57=Sheet1!A3,SUM((K27)),Year3!K58)</f>
        <v>0</v>
      </c>
      <c r="F59" s="104"/>
      <c r="G59" s="105">
        <f>Year1!G59</f>
        <v>0.38</v>
      </c>
      <c r="H59" s="789"/>
      <c r="I59" s="790"/>
      <c r="J59" s="692" t="s">
        <v>152</v>
      </c>
      <c r="K59" s="604">
        <f>ROUND(E59*G59,0)</f>
        <v>0</v>
      </c>
      <c r="L59" s="1"/>
      <c r="M59" s="1"/>
      <c r="N59" s="1"/>
      <c r="O59" s="1"/>
    </row>
    <row r="60" spans="1:15" x14ac:dyDescent="0.25">
      <c r="A60" s="812"/>
      <c r="B60" s="813"/>
      <c r="C60" s="813"/>
      <c r="D60" s="813"/>
      <c r="E60" s="107"/>
      <c r="F60" s="108"/>
      <c r="G60" s="109"/>
      <c r="H60" s="815"/>
      <c r="I60" s="815"/>
      <c r="J60" s="607"/>
      <c r="K60" s="27"/>
      <c r="L60" s="1"/>
      <c r="M60" s="1"/>
      <c r="N60" s="1"/>
      <c r="O60" s="1"/>
    </row>
    <row r="61" spans="1:15" ht="17.399999999999999" x14ac:dyDescent="0.3">
      <c r="A61" s="809" t="s">
        <v>66</v>
      </c>
      <c r="B61" s="810"/>
      <c r="C61" s="810"/>
      <c r="D61" s="810"/>
      <c r="E61" s="810"/>
      <c r="F61" s="810"/>
      <c r="G61" s="810"/>
      <c r="H61" s="810"/>
      <c r="I61" s="608"/>
      <c r="J61" s="608" t="s">
        <v>5</v>
      </c>
      <c r="K61" s="13">
        <f>SUM(K57+K59)</f>
        <v>0</v>
      </c>
    </row>
    <row r="63" spans="1:15" x14ac:dyDescent="0.25">
      <c r="A63" s="124" t="s">
        <v>70</v>
      </c>
    </row>
  </sheetData>
  <sheetProtection selectLockedCells="1"/>
  <mergeCells count="65">
    <mergeCell ref="A25:B25"/>
    <mergeCell ref="N2:O2"/>
    <mergeCell ref="P2:R2"/>
    <mergeCell ref="P3:R3"/>
    <mergeCell ref="N3:O3"/>
    <mergeCell ref="P17:Q17"/>
    <mergeCell ref="A11:B11"/>
    <mergeCell ref="A16:B16"/>
    <mergeCell ref="A17:B17"/>
    <mergeCell ref="A18:B18"/>
    <mergeCell ref="A15:B15"/>
    <mergeCell ref="A14:B14"/>
    <mergeCell ref="A21:B21"/>
    <mergeCell ref="A8:B8"/>
    <mergeCell ref="A9:B9"/>
    <mergeCell ref="A10:B10"/>
    <mergeCell ref="A22:B22"/>
    <mergeCell ref="A6:D6"/>
    <mergeCell ref="A7:B7"/>
    <mergeCell ref="A1:B1"/>
    <mergeCell ref="B2:K2"/>
    <mergeCell ref="A3:K3"/>
    <mergeCell ref="F6:K6"/>
    <mergeCell ref="A5:B5"/>
    <mergeCell ref="C1:E1"/>
    <mergeCell ref="A23:B23"/>
    <mergeCell ref="A24:B24"/>
    <mergeCell ref="A30:K30"/>
    <mergeCell ref="A47:I47"/>
    <mergeCell ref="A48:I48"/>
    <mergeCell ref="A43:I43"/>
    <mergeCell ref="A39:H39"/>
    <mergeCell ref="A31:I31"/>
    <mergeCell ref="A46:K46"/>
    <mergeCell ref="A40:K40"/>
    <mergeCell ref="A45:H45"/>
    <mergeCell ref="A41:I41"/>
    <mergeCell ref="A42:I42"/>
    <mergeCell ref="A33:I33"/>
    <mergeCell ref="A44:I44"/>
    <mergeCell ref="A34:H34"/>
    <mergeCell ref="A60:D60"/>
    <mergeCell ref="H60:I60"/>
    <mergeCell ref="A61:H61"/>
    <mergeCell ref="B53:F53"/>
    <mergeCell ref="H53:I53"/>
    <mergeCell ref="B54:F54"/>
    <mergeCell ref="H54:I54"/>
    <mergeCell ref="A55:I55"/>
    <mergeCell ref="A56:H56"/>
    <mergeCell ref="A58:D58"/>
    <mergeCell ref="H57:I59"/>
    <mergeCell ref="A32:I32"/>
    <mergeCell ref="B52:F52"/>
    <mergeCell ref="H52:I52"/>
    <mergeCell ref="A51:I51"/>
    <mergeCell ref="F28:K28"/>
    <mergeCell ref="A29:K29"/>
    <mergeCell ref="A50:I50"/>
    <mergeCell ref="A36:I36"/>
    <mergeCell ref="A37:I37"/>
    <mergeCell ref="A49:I49"/>
    <mergeCell ref="A35:K35"/>
    <mergeCell ref="A38:I38"/>
    <mergeCell ref="A27:E28"/>
  </mergeCells>
  <phoneticPr fontId="0" type="noConversion"/>
  <printOptions horizontalCentered="1" gridLines="1"/>
  <pageMargins left="0.25" right="0.25" top="1" bottom="1" header="0.48" footer="0.5"/>
  <pageSetup scale="71" orientation="portrait" r:id="rId1"/>
  <headerFooter alignWithMargins="0">
    <oddHeader>&amp;L&amp;"Arial,Bold"&amp;24Year 3&amp;C&amp;20Summary Proposal Budget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R63"/>
  <sheetViews>
    <sheetView view="pageLayout" zoomScaleNormal="100" workbookViewId="0">
      <selection activeCell="B19" sqref="B19"/>
    </sheetView>
  </sheetViews>
  <sheetFormatPr defaultColWidth="8.6640625" defaultRowHeight="13.2" x14ac:dyDescent="0.25"/>
  <cols>
    <col min="1" max="1" width="9.6640625" customWidth="1"/>
    <col min="2" max="2" width="19.44140625" customWidth="1"/>
    <col min="3" max="3" width="10.6640625" customWidth="1"/>
    <col min="4" max="4" width="10" customWidth="1"/>
    <col min="5" max="5" width="10.33203125" customWidth="1"/>
    <col min="6" max="6" width="12" customWidth="1"/>
    <col min="7" max="7" width="12.6640625" customWidth="1"/>
    <col min="8" max="8" width="12.33203125" style="8" customWidth="1"/>
    <col min="9" max="9" width="12.6640625" customWidth="1"/>
    <col min="10" max="10" width="8.6640625" customWidth="1"/>
    <col min="11" max="11" width="11.44140625" customWidth="1"/>
    <col min="12" max="13" width="3.33203125" customWidth="1"/>
    <col min="14" max="14" width="53.44140625" bestFit="1" customWidth="1"/>
    <col min="15" max="15" width="25.33203125" customWidth="1"/>
    <col min="16" max="16" width="9.6640625" customWidth="1"/>
    <col min="17" max="17" width="10" customWidth="1"/>
    <col min="18" max="18" width="19.33203125" customWidth="1"/>
  </cols>
  <sheetData>
    <row r="1" spans="1:18" ht="22.5" customHeight="1" thickBot="1" x14ac:dyDescent="0.35">
      <c r="A1" s="869" t="s">
        <v>71</v>
      </c>
      <c r="B1" s="870"/>
      <c r="C1" s="866">
        <f>Year1!C1</f>
        <v>0</v>
      </c>
      <c r="D1" s="866"/>
      <c r="E1" s="866"/>
      <c r="F1" s="42" t="s">
        <v>56</v>
      </c>
      <c r="G1" s="48">
        <f>DATE(YEAR(M14)+M1,MONTH(M14),DAY(M14))</f>
        <v>46569</v>
      </c>
      <c r="H1" s="43" t="s">
        <v>57</v>
      </c>
      <c r="I1" s="48">
        <f>DATE(YEAR(M15)+M1,MONTH(M15),DAY(M15))</f>
        <v>46934</v>
      </c>
      <c r="J1" s="44"/>
      <c r="K1" s="45" t="s">
        <v>23</v>
      </c>
      <c r="M1">
        <v>1</v>
      </c>
    </row>
    <row r="2" spans="1:18" ht="26.1" customHeight="1" thickBot="1" x14ac:dyDescent="0.35">
      <c r="A2" s="40" t="s">
        <v>63</v>
      </c>
      <c r="B2" s="871">
        <f>+Year3!B2</f>
        <v>0</v>
      </c>
      <c r="C2" s="871"/>
      <c r="D2" s="871"/>
      <c r="E2" s="871"/>
      <c r="F2" s="871"/>
      <c r="G2" s="871"/>
      <c r="H2" s="871"/>
      <c r="I2" s="871"/>
      <c r="J2" s="871"/>
      <c r="K2" s="872"/>
      <c r="M2" s="199"/>
      <c r="N2" s="886" t="s">
        <v>173</v>
      </c>
      <c r="O2" s="887"/>
      <c r="P2" s="888" t="s">
        <v>127</v>
      </c>
      <c r="Q2" s="889"/>
      <c r="R2" s="890"/>
    </row>
    <row r="3" spans="1:18" ht="13.5" customHeight="1" thickBot="1" x14ac:dyDescent="0.3">
      <c r="A3" s="873"/>
      <c r="B3" s="874"/>
      <c r="C3" s="874"/>
      <c r="D3" s="874"/>
      <c r="E3" s="874"/>
      <c r="F3" s="874"/>
      <c r="G3" s="874"/>
      <c r="H3" s="874"/>
      <c r="I3" s="874"/>
      <c r="J3" s="874"/>
      <c r="K3" s="875"/>
      <c r="M3" t="s">
        <v>64</v>
      </c>
      <c r="N3" s="894" t="s">
        <v>25</v>
      </c>
      <c r="O3" s="895"/>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N4" s="584"/>
      <c r="O4" s="652" t="s">
        <v>133</v>
      </c>
      <c r="P4" s="538"/>
      <c r="Q4" s="539"/>
      <c r="R4" s="540"/>
    </row>
    <row r="5" spans="1:18" ht="27" thickBot="1" x14ac:dyDescent="0.3">
      <c r="A5" s="898"/>
      <c r="B5" s="899"/>
      <c r="C5" s="52" t="s">
        <v>9</v>
      </c>
      <c r="D5" s="52" t="s">
        <v>10</v>
      </c>
      <c r="E5" s="52" t="s">
        <v>13</v>
      </c>
      <c r="F5" s="699" t="s">
        <v>11</v>
      </c>
      <c r="G5" s="568" t="s">
        <v>12</v>
      </c>
      <c r="H5" s="554" t="s">
        <v>25</v>
      </c>
      <c r="I5" s="568" t="s">
        <v>0</v>
      </c>
      <c r="J5" s="568" t="s">
        <v>69</v>
      </c>
      <c r="K5" s="568" t="s">
        <v>5</v>
      </c>
      <c r="L5" s="2"/>
      <c r="M5" s="200">
        <v>0.03</v>
      </c>
      <c r="N5" s="654" t="s">
        <v>90</v>
      </c>
      <c r="O5" s="653" t="s">
        <v>25</v>
      </c>
      <c r="P5" s="673" t="s">
        <v>87</v>
      </c>
      <c r="Q5" s="204">
        <f>+Year1!Q5</f>
        <v>28469</v>
      </c>
      <c r="R5" s="206" t="s">
        <v>75</v>
      </c>
    </row>
    <row r="6" spans="1:18" x14ac:dyDescent="0.25">
      <c r="A6" s="864" t="s">
        <v>14</v>
      </c>
      <c r="B6" s="864"/>
      <c r="C6" s="864"/>
      <c r="D6" s="864"/>
      <c r="E6" s="5" t="s">
        <v>29</v>
      </c>
      <c r="F6" s="876"/>
      <c r="G6" s="877"/>
      <c r="H6" s="878"/>
      <c r="I6" s="879"/>
      <c r="J6" s="877"/>
      <c r="K6" s="880"/>
      <c r="L6" s="10"/>
      <c r="M6" s="3"/>
      <c r="N6" s="595"/>
      <c r="O6" s="184"/>
      <c r="P6" s="674" t="s">
        <v>89</v>
      </c>
      <c r="Q6" s="204">
        <f>+Year1!Q6</f>
        <v>20178</v>
      </c>
      <c r="R6" s="206" t="s">
        <v>76</v>
      </c>
    </row>
    <row r="7" spans="1:18" x14ac:dyDescent="0.25">
      <c r="A7" s="830">
        <f>Year3!A7</f>
        <v>0</v>
      </c>
      <c r="B7" s="839"/>
      <c r="C7" s="58" t="str">
        <f>Year1!C7</f>
        <v>PI</v>
      </c>
      <c r="D7" s="59">
        <v>0</v>
      </c>
      <c r="E7" s="60">
        <v>0</v>
      </c>
      <c r="F7" s="703">
        <f>Year3!F7*(1+$M$5)</f>
        <v>0</v>
      </c>
      <c r="G7" s="567">
        <f>SUM(F7/9)*E7*D7</f>
        <v>0</v>
      </c>
      <c r="H7" s="662">
        <f>IF(D7&lt;3,0,IF(AND(D7&gt;=3,D7&lt;=9),(O7),$Q5*E7))</f>
        <v>0</v>
      </c>
      <c r="I7" s="567">
        <f>G7*22.9%</f>
        <v>0</v>
      </c>
      <c r="J7" s="569">
        <f>+IF(G7&gt;0,I7/G7,0)</f>
        <v>0</v>
      </c>
      <c r="K7" s="567">
        <f>G7+H7+I7</f>
        <v>0</v>
      </c>
      <c r="L7" s="3"/>
      <c r="M7" s="176"/>
      <c r="N7" s="596" t="s">
        <v>87</v>
      </c>
      <c r="O7" s="642">
        <f>IF(G7&gt;0,(IF(N7=$P$5,(G7/F7*$Q$5),(IF(N7=$P$6,(G7/F7*$Q$6),(IF(N7=$P$7,(G7/F7*$Q$7),G7/F7*$Q$8)))))),0)</f>
        <v>0</v>
      </c>
      <c r="P7" s="674" t="s">
        <v>88</v>
      </c>
      <c r="Q7" s="204">
        <f>+Year1!Q7</f>
        <v>9431</v>
      </c>
      <c r="R7" s="206" t="s">
        <v>78</v>
      </c>
    </row>
    <row r="8" spans="1:18" x14ac:dyDescent="0.25">
      <c r="A8" s="830">
        <f>Year3!A8</f>
        <v>0</v>
      </c>
      <c r="B8" s="839"/>
      <c r="C8" s="58">
        <f>Year1!C8</f>
        <v>0</v>
      </c>
      <c r="D8" s="590">
        <v>0</v>
      </c>
      <c r="E8" s="60">
        <v>0</v>
      </c>
      <c r="F8" s="705">
        <f>Year3!F8*(1+$M$5)</f>
        <v>0</v>
      </c>
      <c r="G8" s="567">
        <f>SUM(F8/9)*E8*D8</f>
        <v>0</v>
      </c>
      <c r="H8" s="662">
        <f t="shared" ref="H8:H11" si="0">IF(D8&lt;3,0,IF(AND(D8&gt;=3,D8&lt;=9),(O8),$Q6*E8))</f>
        <v>0</v>
      </c>
      <c r="I8" s="567">
        <f>G8*22.9%</f>
        <v>0</v>
      </c>
      <c r="J8" s="569">
        <f>+IF(G8&gt;0,I8/G8,0)</f>
        <v>0</v>
      </c>
      <c r="K8" s="567">
        <f>G8+H8+I8</f>
        <v>0</v>
      </c>
      <c r="L8" s="3"/>
      <c r="M8" s="176"/>
      <c r="N8" s="596" t="s">
        <v>87</v>
      </c>
      <c r="O8" s="642">
        <f>IF(G8&gt;0,(IF(N8=$P$5,(G8/F8*$Q$5),(IF(N8=$P$6,(G8/F8*$Q$6),(IF(N8=$P$7,(G8/F8*$Q$7),G8/F8*$Q$8)))))),0)</f>
        <v>0</v>
      </c>
      <c r="P8" s="675" t="s">
        <v>140</v>
      </c>
      <c r="Q8" s="636">
        <v>0</v>
      </c>
      <c r="R8" s="638" t="s">
        <v>141</v>
      </c>
    </row>
    <row r="9" spans="1:18" x14ac:dyDescent="0.25">
      <c r="A9" s="830">
        <f>Year3!A9</f>
        <v>0</v>
      </c>
      <c r="B9" s="839"/>
      <c r="C9" s="58">
        <f>Year1!C9</f>
        <v>0</v>
      </c>
      <c r="D9" s="59">
        <v>0</v>
      </c>
      <c r="E9" s="60">
        <v>0</v>
      </c>
      <c r="F9" s="705">
        <f>Year3!F9*(1+$M$5)</f>
        <v>0</v>
      </c>
      <c r="G9" s="567">
        <f>SUM(F9/9)*E9*D9</f>
        <v>0</v>
      </c>
      <c r="H9" s="662">
        <f t="shared" si="0"/>
        <v>0</v>
      </c>
      <c r="I9" s="567">
        <f>G9*22.9%</f>
        <v>0</v>
      </c>
      <c r="J9" s="569">
        <f>+IF(G9&gt;0,I9/G9,0)</f>
        <v>0</v>
      </c>
      <c r="K9" s="567">
        <f>G9+H9+I9</f>
        <v>0</v>
      </c>
      <c r="L9" s="3"/>
      <c r="M9" s="176"/>
      <c r="N9" s="596" t="s">
        <v>87</v>
      </c>
      <c r="O9" s="642">
        <f>IF(G9&gt;0,(IF(N9=$P$5,(G9/F9*$Q$5),(IF(N9=$P$6,(G9/F9*$Q$6),(IF(N9=$P$7,(G9/F9*$Q$7),G9/F9*$Q$8)))))),0)</f>
        <v>0</v>
      </c>
      <c r="P9" s="207"/>
      <c r="Q9" s="204"/>
      <c r="R9" s="206"/>
    </row>
    <row r="10" spans="1:18" x14ac:dyDescent="0.25">
      <c r="A10" s="830">
        <f>Year3!A10</f>
        <v>0</v>
      </c>
      <c r="B10" s="839"/>
      <c r="C10" s="58">
        <f>Year1!C10</f>
        <v>0</v>
      </c>
      <c r="D10" s="59">
        <v>0</v>
      </c>
      <c r="E10" s="60">
        <v>0</v>
      </c>
      <c r="F10" s="705">
        <f>Year3!F10*(1+$M$5)</f>
        <v>0</v>
      </c>
      <c r="G10" s="567">
        <f>SUM(F10/9)*E10*D10</f>
        <v>0</v>
      </c>
      <c r="H10" s="662">
        <f t="shared" si="0"/>
        <v>0</v>
      </c>
      <c r="I10" s="567">
        <f>G10*22.9%</f>
        <v>0</v>
      </c>
      <c r="J10" s="569">
        <f>+IF(G10&gt;0,I10/G10,0)</f>
        <v>0</v>
      </c>
      <c r="K10" s="567">
        <f>G10+H10+I10</f>
        <v>0</v>
      </c>
      <c r="L10" s="3"/>
      <c r="M10" s="176" t="s">
        <v>87</v>
      </c>
      <c r="N10" s="596" t="s">
        <v>87</v>
      </c>
      <c r="O10" s="642">
        <f>IF(G10&gt;0,(IF(N10=$P$5,(G10/F10*$Q$5),(IF(N10=$P$6,(G10/F10*$Q$6),(IF(N10=$P$7,(G10/F10*$Q$7),G10/F10*$Q$8)))))),0)</f>
        <v>0</v>
      </c>
      <c r="P10" s="208" t="s">
        <v>61</v>
      </c>
      <c r="Q10" s="205"/>
      <c r="R10" s="209"/>
    </row>
    <row r="11" spans="1:18" x14ac:dyDescent="0.25">
      <c r="A11" s="830">
        <f>Year3!A11</f>
        <v>0</v>
      </c>
      <c r="B11" s="839"/>
      <c r="C11" s="58">
        <f>Year1!C11</f>
        <v>0</v>
      </c>
      <c r="D11" s="59">
        <v>0</v>
      </c>
      <c r="E11" s="60">
        <v>0</v>
      </c>
      <c r="F11" s="705">
        <f>Year3!F11*(1+$M$5)</f>
        <v>0</v>
      </c>
      <c r="G11" s="567">
        <f>SUM(F11/9)*E11*D11</f>
        <v>0</v>
      </c>
      <c r="H11" s="662">
        <f t="shared" si="0"/>
        <v>0</v>
      </c>
      <c r="I11" s="567">
        <f>G11*22.9%</f>
        <v>0</v>
      </c>
      <c r="J11" s="569">
        <f>+IF(G11&gt;0,I11/G11,0)</f>
        <v>0</v>
      </c>
      <c r="K11" s="567">
        <f>G11+H11+I11</f>
        <v>0</v>
      </c>
      <c r="L11" s="3"/>
      <c r="M11" s="176"/>
      <c r="N11" s="596"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3">
        <f>SUM(H7:H11)</f>
        <v>0</v>
      </c>
      <c r="I12" s="557">
        <f>SUM(I7:I11)</f>
        <v>0</v>
      </c>
      <c r="J12" s="141"/>
      <c r="K12" s="557">
        <f>SUM(K7:K11)</f>
        <v>0</v>
      </c>
      <c r="L12" s="3"/>
      <c r="M12" s="3"/>
      <c r="N12" s="611"/>
      <c r="O12" s="609"/>
      <c r="P12" s="212"/>
      <c r="Q12" s="213"/>
      <c r="R12" s="195"/>
    </row>
    <row r="13" spans="1:18" ht="13.8" thickBot="1" x14ac:dyDescent="0.3">
      <c r="A13" s="125" t="s">
        <v>169</v>
      </c>
      <c r="B13" s="125"/>
      <c r="C13" s="125"/>
      <c r="D13" s="125"/>
      <c r="E13" s="125"/>
      <c r="F13" s="125"/>
      <c r="G13" s="560"/>
      <c r="H13" s="664"/>
      <c r="I13" s="560"/>
      <c r="J13" s="560"/>
      <c r="K13" s="561"/>
      <c r="L13" s="3"/>
      <c r="M13" s="3"/>
      <c r="N13" s="612"/>
      <c r="O13" s="610"/>
      <c r="P13" s="6"/>
      <c r="Q13" s="7"/>
    </row>
    <row r="14" spans="1:18" x14ac:dyDescent="0.25">
      <c r="A14" s="830">
        <f>Year3!A14</f>
        <v>0</v>
      </c>
      <c r="B14" s="839"/>
      <c r="C14" s="58">
        <f>Year1!C14</f>
        <v>0</v>
      </c>
      <c r="D14" s="59">
        <v>0</v>
      </c>
      <c r="E14" s="60">
        <v>0</v>
      </c>
      <c r="F14" s="705">
        <f>Year3!F14*(1+$M$5)</f>
        <v>0</v>
      </c>
      <c r="G14" s="567">
        <f>SUM(F14/12)*E14*D14</f>
        <v>0</v>
      </c>
      <c r="H14" s="662">
        <f>+O14</f>
        <v>0</v>
      </c>
      <c r="I14" s="567">
        <f>G14*22.9%</f>
        <v>0</v>
      </c>
      <c r="J14" s="569">
        <f>+IF(G14&gt;0,I14/G14,0)</f>
        <v>0</v>
      </c>
      <c r="K14" s="567">
        <f>G14+H14+I14</f>
        <v>0</v>
      </c>
      <c r="L14" s="3"/>
      <c r="M14" s="175">
        <f>Year3!G1</f>
        <v>46204</v>
      </c>
      <c r="N14" s="676" t="s">
        <v>87</v>
      </c>
      <c r="O14" s="649">
        <f>IF(G14&gt;0,(IF(N14=$P$5,(G14/F14*$Q$5),(IF(N14=$P$6,(G14/F14*$Q$6),(IF(N14=$P$7,(G14/F14*$Q$7),G14/F14*$Q$8)))))),0)</f>
        <v>0</v>
      </c>
      <c r="P14" s="7"/>
      <c r="Q14" s="7"/>
      <c r="R14" s="147" t="s">
        <v>91</v>
      </c>
    </row>
    <row r="15" spans="1:18" x14ac:dyDescent="0.25">
      <c r="A15" s="830">
        <f>Year3!A15</f>
        <v>0</v>
      </c>
      <c r="B15" s="839"/>
      <c r="C15" s="58">
        <f>Year1!C15</f>
        <v>0</v>
      </c>
      <c r="D15" s="59">
        <v>0</v>
      </c>
      <c r="E15" s="60">
        <v>0</v>
      </c>
      <c r="F15" s="705">
        <f>Year3!F15*(1+$M$5)</f>
        <v>0</v>
      </c>
      <c r="G15" s="567">
        <f>SUM(F15/12)*E15*D15</f>
        <v>0</v>
      </c>
      <c r="H15" s="662">
        <f>+O15</f>
        <v>0</v>
      </c>
      <c r="I15" s="567">
        <f>G15*22.9%</f>
        <v>0</v>
      </c>
      <c r="J15" s="569">
        <f>+IF(G15&gt;0,I15/G15,0)</f>
        <v>0</v>
      </c>
      <c r="K15" s="567">
        <f>G15+H15+I15</f>
        <v>0</v>
      </c>
      <c r="L15" s="3"/>
      <c r="M15" s="175">
        <f>Year3!I1</f>
        <v>46568</v>
      </c>
      <c r="N15" s="596" t="s">
        <v>87</v>
      </c>
      <c r="O15" s="650">
        <f>IF(G15&gt;0,(IF(N15=$P$5,(G15/F15*$Q$5),(IF(N15=$P$6,(G15/F15*$Q$6),(IF(N15=$P$7,(G15/F15*$Q$7),G15/F15*$Q$8)))))),0)</f>
        <v>0</v>
      </c>
      <c r="P15" s="7"/>
      <c r="Q15" s="7"/>
      <c r="R15" s="12"/>
    </row>
    <row r="16" spans="1:18" x14ac:dyDescent="0.25">
      <c r="A16" s="830">
        <f>Year3!A16</f>
        <v>0</v>
      </c>
      <c r="B16" s="839"/>
      <c r="C16" s="58">
        <f>Year1!C16</f>
        <v>0</v>
      </c>
      <c r="D16" s="59">
        <v>0</v>
      </c>
      <c r="E16" s="60">
        <v>0</v>
      </c>
      <c r="F16" s="705">
        <f>Year3!F16*(1+$M$5)</f>
        <v>0</v>
      </c>
      <c r="G16" s="567">
        <f>SUM(F16/12)*E16*D16</f>
        <v>0</v>
      </c>
      <c r="H16" s="662">
        <f>+O16</f>
        <v>0</v>
      </c>
      <c r="I16" s="567">
        <f>G16*22.9%</f>
        <v>0</v>
      </c>
      <c r="J16" s="569">
        <f>+IF(G16&gt;0,I16/G16,0)</f>
        <v>0</v>
      </c>
      <c r="K16" s="567">
        <f>G16+H16+I16</f>
        <v>0</v>
      </c>
      <c r="L16" s="3"/>
      <c r="M16" s="176"/>
      <c r="N16" s="596" t="s">
        <v>87</v>
      </c>
      <c r="O16" s="650">
        <f>IF(G16&gt;0,(IF(N16=$P$5,(G16/F16*$Q$5),(IF(N16=$P$6,(G16/F16*$Q$6),(IF(N16=$P$7,(G16/F16*$Q$7),G16/F16*$Q$8)))))),0)</f>
        <v>0</v>
      </c>
      <c r="P16" s="7"/>
      <c r="Q16" s="7"/>
      <c r="R16" s="12"/>
    </row>
    <row r="17" spans="1:18" ht="13.8" x14ac:dyDescent="0.3">
      <c r="A17" s="830">
        <f>Year3!A17</f>
        <v>0</v>
      </c>
      <c r="B17" s="839"/>
      <c r="C17" s="58">
        <f>Year1!C17</f>
        <v>0</v>
      </c>
      <c r="D17" s="59">
        <v>0</v>
      </c>
      <c r="E17" s="60">
        <v>0</v>
      </c>
      <c r="F17" s="705">
        <f>Year3!F17*(1+$M$5)</f>
        <v>0</v>
      </c>
      <c r="G17" s="567">
        <f>SUM(F17/12)*E17*D17</f>
        <v>0</v>
      </c>
      <c r="H17" s="662">
        <f>+O17</f>
        <v>0</v>
      </c>
      <c r="I17" s="567">
        <f>G17*22.9%</f>
        <v>0</v>
      </c>
      <c r="J17" s="569">
        <f>+IF(G17&gt;0,I17/G17,0)</f>
        <v>0</v>
      </c>
      <c r="K17" s="567">
        <f>G17+H17+I17</f>
        <v>0</v>
      </c>
      <c r="L17" s="3"/>
      <c r="M17" s="176"/>
      <c r="N17" s="596" t="s">
        <v>87</v>
      </c>
      <c r="O17" s="650">
        <f>IF(G17&gt;0,(IF(N17=$P$5,(G17/F17*$Q$5),(IF(N17=$P$6,(G17/F17*$Q$6),(IF(N17=$P$7,(G17/F17*$Q$7),G17/F17*$Q$8)))))),0)</f>
        <v>0</v>
      </c>
      <c r="P17" s="885"/>
      <c r="Q17" s="885"/>
      <c r="R17" s="12"/>
    </row>
    <row r="18" spans="1:18" ht="13.8" thickBot="1" x14ac:dyDescent="0.3">
      <c r="A18" s="830">
        <f>Year3!A18</f>
        <v>0</v>
      </c>
      <c r="B18" s="839"/>
      <c r="C18" s="58">
        <f>Year1!C18</f>
        <v>0</v>
      </c>
      <c r="D18" s="59">
        <v>0</v>
      </c>
      <c r="E18" s="60">
        <v>0</v>
      </c>
      <c r="F18" s="705">
        <f>Year3!F18*(1+$M$5)</f>
        <v>0</v>
      </c>
      <c r="G18" s="567">
        <f>SUM(F18/12)*E18*D18</f>
        <v>0</v>
      </c>
      <c r="H18" s="662">
        <f>+O18</f>
        <v>0</v>
      </c>
      <c r="I18" s="567">
        <f>G18*22.9%</f>
        <v>0</v>
      </c>
      <c r="J18" s="569">
        <f>+IF(G18&gt;0,I18/G18,0)</f>
        <v>0</v>
      </c>
      <c r="K18" s="567">
        <f>G18+H18+I18</f>
        <v>0</v>
      </c>
      <c r="L18" s="3"/>
      <c r="M18" s="176"/>
      <c r="N18" s="599" t="s">
        <v>87</v>
      </c>
      <c r="O18" s="651">
        <f>IF(G18&gt;0,(IF(N18=$P$5,(G18/F18*$Q$5),(IF(N18=$P$6,(G18/F18*$Q$6),(IF(N18=$P$7,(G18/F18*$Q$7),G18/F18*$Q$8)))))),0)</f>
        <v>0</v>
      </c>
      <c r="P18" s="7"/>
      <c r="R18" s="12"/>
    </row>
    <row r="19" spans="1:18" x14ac:dyDescent="0.25">
      <c r="A19" s="143"/>
      <c r="B19" s="132" t="s">
        <v>175</v>
      </c>
      <c r="C19" s="133"/>
      <c r="D19" s="134"/>
      <c r="E19" s="135"/>
      <c r="F19" s="136"/>
      <c r="G19" s="557">
        <f>SUM(G14:G18)</f>
        <v>0</v>
      </c>
      <c r="H19" s="663">
        <f>SUM(H14:H18)</f>
        <v>0</v>
      </c>
      <c r="I19" s="557">
        <f>SUM(I14:I18)</f>
        <v>0</v>
      </c>
      <c r="J19" s="141"/>
      <c r="K19" s="557">
        <f>SUM(K14:K18)</f>
        <v>0</v>
      </c>
      <c r="L19" s="3"/>
      <c r="M19" s="3"/>
      <c r="N19" s="641" t="s">
        <v>142</v>
      </c>
      <c r="O19" s="3"/>
      <c r="P19" s="7"/>
      <c r="R19" s="12"/>
    </row>
    <row r="20" spans="1:18" ht="26.4" x14ac:dyDescent="0.25">
      <c r="A20" s="68" t="s">
        <v>15</v>
      </c>
      <c r="B20" s="68"/>
      <c r="C20" s="681" t="s">
        <v>151</v>
      </c>
      <c r="D20" s="69" t="s">
        <v>6</v>
      </c>
      <c r="E20" s="70" t="s">
        <v>7</v>
      </c>
      <c r="F20" s="71" t="s">
        <v>8</v>
      </c>
      <c r="G20" s="562"/>
      <c r="H20" s="667"/>
      <c r="I20" s="564"/>
      <c r="J20" s="564"/>
      <c r="K20" s="565"/>
      <c r="L20" s="3"/>
      <c r="M20" s="3"/>
      <c r="N20" s="3"/>
      <c r="O20" s="3"/>
    </row>
    <row r="21" spans="1:18" x14ac:dyDescent="0.25">
      <c r="A21" s="830">
        <f>Year3!A21</f>
        <v>0</v>
      </c>
      <c r="B21" s="839"/>
      <c r="C21" s="72">
        <f>Year1!C21</f>
        <v>0</v>
      </c>
      <c r="D21" s="73">
        <v>0</v>
      </c>
      <c r="E21" s="74">
        <v>0</v>
      </c>
      <c r="F21" s="701">
        <f>Year3!F21*(1+$M$5)</f>
        <v>0</v>
      </c>
      <c r="G21" s="567">
        <f>F21*E21*D21*C21</f>
        <v>0</v>
      </c>
      <c r="H21" s="566" t="s">
        <v>26</v>
      </c>
      <c r="I21" s="571">
        <f>SUM(G21*8%)</f>
        <v>0</v>
      </c>
      <c r="J21" s="569">
        <f>+IF(G21&gt;0,I21/G21,0)</f>
        <v>0</v>
      </c>
      <c r="K21" s="572">
        <f>SUM(G21:I21)</f>
        <v>0</v>
      </c>
      <c r="L21" s="3"/>
      <c r="M21" s="3"/>
      <c r="N21" s="3"/>
      <c r="O21" s="3"/>
    </row>
    <row r="22" spans="1:18" x14ac:dyDescent="0.25">
      <c r="A22" s="830">
        <f>Year3!A22</f>
        <v>0</v>
      </c>
      <c r="B22" s="839"/>
      <c r="C22" s="72">
        <f>Year1!C22</f>
        <v>0</v>
      </c>
      <c r="D22" s="73">
        <v>0</v>
      </c>
      <c r="E22" s="74">
        <v>0</v>
      </c>
      <c r="F22" s="701">
        <f>Year3!F22*(1+$M$5)</f>
        <v>0</v>
      </c>
      <c r="G22" s="567">
        <f t="shared" ref="G22:G25" si="1">F22*E22*D22*C22</f>
        <v>0</v>
      </c>
      <c r="H22" s="566" t="s">
        <v>26</v>
      </c>
      <c r="I22" s="573">
        <f>SUM(G22*8%)</f>
        <v>0</v>
      </c>
      <c r="J22" s="569">
        <f>+IF(G22&gt;0,I22/G22,0)</f>
        <v>0</v>
      </c>
      <c r="K22" s="572">
        <f>SUM(G22:I22)</f>
        <v>0</v>
      </c>
      <c r="L22" s="3"/>
      <c r="M22" s="3"/>
      <c r="N22" s="3"/>
      <c r="O22" s="3"/>
    </row>
    <row r="23" spans="1:18" x14ac:dyDescent="0.25">
      <c r="A23" s="830">
        <f>Year3!A23</f>
        <v>0</v>
      </c>
      <c r="B23" s="839"/>
      <c r="C23" s="72">
        <f>Year1!C23</f>
        <v>0</v>
      </c>
      <c r="D23" s="59">
        <v>0</v>
      </c>
      <c r="E23" s="74">
        <v>0</v>
      </c>
      <c r="F23" s="701">
        <f>Year3!F23*(1+$M$5)</f>
        <v>0</v>
      </c>
      <c r="G23" s="567">
        <f t="shared" si="1"/>
        <v>0</v>
      </c>
      <c r="H23" s="566" t="s">
        <v>26</v>
      </c>
      <c r="I23" s="571">
        <f>SUM(G23*8%)</f>
        <v>0</v>
      </c>
      <c r="J23" s="569">
        <f>+IF(G23&gt;0,I23/G23,0)</f>
        <v>0</v>
      </c>
      <c r="K23" s="572">
        <f>SUM(G23:I23)</f>
        <v>0</v>
      </c>
      <c r="L23" s="3"/>
      <c r="M23" s="3"/>
      <c r="N23" s="3"/>
      <c r="O23" s="3"/>
    </row>
    <row r="24" spans="1:18" x14ac:dyDescent="0.25">
      <c r="A24" s="830">
        <f>Year3!A24</f>
        <v>0</v>
      </c>
      <c r="B24" s="839"/>
      <c r="C24" s="72">
        <f>Year1!C24</f>
        <v>0</v>
      </c>
      <c r="D24" s="59">
        <v>0</v>
      </c>
      <c r="E24" s="74">
        <v>0</v>
      </c>
      <c r="F24" s="701">
        <f>Year3!F24*(1+$M$5)</f>
        <v>0</v>
      </c>
      <c r="G24" s="567">
        <f t="shared" si="1"/>
        <v>0</v>
      </c>
      <c r="H24" s="566"/>
      <c r="I24" s="571">
        <f>SUM(G24*8%)</f>
        <v>0</v>
      </c>
      <c r="J24" s="569">
        <f>+IF(G24&gt;0,I24/G24,0)</f>
        <v>0</v>
      </c>
      <c r="K24" s="572">
        <f>SUM(G24:I24)</f>
        <v>0</v>
      </c>
      <c r="L24" s="3"/>
      <c r="M24" s="3"/>
      <c r="N24" s="3"/>
      <c r="O24" s="3"/>
    </row>
    <row r="25" spans="1:18" x14ac:dyDescent="0.25">
      <c r="A25" s="830">
        <f>Year3!A25</f>
        <v>0</v>
      </c>
      <c r="B25" s="839"/>
      <c r="C25" s="72">
        <f>Year1!C25</f>
        <v>0</v>
      </c>
      <c r="D25" s="59">
        <v>0</v>
      </c>
      <c r="E25" s="74">
        <v>0</v>
      </c>
      <c r="F25" s="701">
        <f>Year3!F25*(1+$M$5)</f>
        <v>0</v>
      </c>
      <c r="G25" s="567">
        <f t="shared" si="1"/>
        <v>0</v>
      </c>
      <c r="H25" s="566" t="s">
        <v>26</v>
      </c>
      <c r="I25" s="574">
        <f>SUM(G25*8%)</f>
        <v>0</v>
      </c>
      <c r="J25" s="569">
        <f>+IF(G25&gt;0,I25/G25,0)</f>
        <v>0</v>
      </c>
      <c r="K25" s="583">
        <f>SUM(G25:I25)</f>
        <v>0</v>
      </c>
      <c r="L25" s="3"/>
      <c r="M25" s="3"/>
      <c r="N25" s="3"/>
      <c r="O25" s="3"/>
    </row>
    <row r="26" spans="1:18" x14ac:dyDescent="0.25">
      <c r="A26" s="143"/>
      <c r="B26" s="132" t="s">
        <v>86</v>
      </c>
      <c r="C26" s="133"/>
      <c r="D26" s="134"/>
      <c r="E26" s="135"/>
      <c r="F26" s="136"/>
      <c r="G26" s="557">
        <f>SUM(G21:G25)</f>
        <v>0</v>
      </c>
      <c r="H26" s="557"/>
      <c r="I26" s="557">
        <f>SUM(I21:I25)</f>
        <v>0</v>
      </c>
      <c r="J26" s="558"/>
      <c r="K26" s="559">
        <f>SUM(K21:K25)</f>
        <v>0</v>
      </c>
      <c r="L26" s="3"/>
      <c r="M26" s="3"/>
      <c r="N26" s="3"/>
      <c r="O26" s="3"/>
    </row>
    <row r="27" spans="1:18" x14ac:dyDescent="0.25">
      <c r="A27" s="896"/>
      <c r="B27" s="896"/>
      <c r="C27" s="896"/>
      <c r="D27" s="896"/>
      <c r="E27" s="896"/>
      <c r="F27" s="11" t="s">
        <v>1</v>
      </c>
      <c r="G27" s="579">
        <f>+G26+G19+G12</f>
        <v>0</v>
      </c>
      <c r="H27" s="579">
        <f>+H26+H19+H12</f>
        <v>0</v>
      </c>
      <c r="I27" s="579">
        <f>+I26+I19+I12</f>
        <v>0</v>
      </c>
      <c r="J27" s="579"/>
      <c r="K27" s="579">
        <f>+K26+K19+K12</f>
        <v>0</v>
      </c>
      <c r="L27" s="4"/>
      <c r="M27" s="4"/>
      <c r="N27" s="4"/>
      <c r="O27" s="4"/>
    </row>
    <row r="28" spans="1:18" x14ac:dyDescent="0.25">
      <c r="A28" s="897"/>
      <c r="B28" s="897"/>
      <c r="C28" s="897"/>
      <c r="D28" s="897"/>
      <c r="E28" s="897"/>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43</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52</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900" t="s">
        <v>41</v>
      </c>
      <c r="B44" s="799"/>
      <c r="C44" s="799"/>
      <c r="D44" s="799"/>
      <c r="E44" s="799"/>
      <c r="F44" s="799"/>
      <c r="G44" s="799"/>
      <c r="H44" s="799"/>
      <c r="I44" s="799"/>
      <c r="J44" s="95"/>
      <c r="K44" s="91">
        <v>0</v>
      </c>
      <c r="L44" s="3"/>
      <c r="M44" s="3"/>
      <c r="N44" s="3"/>
      <c r="O44" s="3"/>
      <c r="P44" s="16"/>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39</v>
      </c>
      <c r="B49" s="800"/>
      <c r="C49" s="800"/>
      <c r="D49" s="800"/>
      <c r="E49" s="800"/>
      <c r="F49" s="800"/>
      <c r="G49" s="800"/>
      <c r="H49" s="800"/>
      <c r="I49" s="800"/>
      <c r="J49" s="90"/>
      <c r="K49" s="94">
        <v>0</v>
      </c>
      <c r="L49" s="3"/>
      <c r="M49" s="3"/>
      <c r="N49" s="3"/>
      <c r="O49" s="3"/>
    </row>
    <row r="50" spans="1:15" x14ac:dyDescent="0.25">
      <c r="A50" s="798" t="s">
        <v>84</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4"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4">
        <f>IF(G52&gt;=25000,25000,G52)</f>
        <v>0</v>
      </c>
      <c r="M52" s="3"/>
      <c r="N52" s="3"/>
      <c r="O52" s="3"/>
    </row>
    <row r="53" spans="1:15" x14ac:dyDescent="0.25">
      <c r="A53" s="113" t="s">
        <v>34</v>
      </c>
      <c r="B53" s="824" t="s">
        <v>62</v>
      </c>
      <c r="C53" s="825"/>
      <c r="D53" s="825"/>
      <c r="E53" s="825"/>
      <c r="F53" s="826"/>
      <c r="G53" s="120">
        <v>0</v>
      </c>
      <c r="H53" s="794"/>
      <c r="I53" s="794"/>
      <c r="J53" s="97"/>
      <c r="K53" s="118"/>
      <c r="L53" s="684">
        <f t="shared" ref="L53:L54" si="2">IF(G53&gt;=25000,25000,G53)</f>
        <v>0</v>
      </c>
      <c r="M53" s="3"/>
      <c r="N53" s="3"/>
      <c r="O53" s="3"/>
    </row>
    <row r="54" spans="1:15" ht="13.8" thickBot="1" x14ac:dyDescent="0.3">
      <c r="A54" s="113" t="s">
        <v>35</v>
      </c>
      <c r="B54" s="827" t="s">
        <v>62</v>
      </c>
      <c r="C54" s="828"/>
      <c r="D54" s="828"/>
      <c r="E54" s="828"/>
      <c r="F54" s="829"/>
      <c r="G54" s="121">
        <v>0</v>
      </c>
      <c r="H54" s="794"/>
      <c r="I54" s="794"/>
      <c r="J54" s="97"/>
      <c r="K54" s="118"/>
      <c r="L54" s="684">
        <f t="shared" si="2"/>
        <v>0</v>
      </c>
      <c r="M54" s="3"/>
      <c r="N54" s="3"/>
      <c r="O54" s="3"/>
    </row>
    <row r="55" spans="1:15" x14ac:dyDescent="0.25">
      <c r="A55" s="797" t="s">
        <v>40</v>
      </c>
      <c r="B55" s="802"/>
      <c r="C55" s="802"/>
      <c r="D55" s="802"/>
      <c r="E55" s="802"/>
      <c r="F55" s="802"/>
      <c r="G55" s="802"/>
      <c r="H55" s="800"/>
      <c r="I55" s="800"/>
      <c r="J55" s="57"/>
      <c r="K55" s="91">
        <v>0</v>
      </c>
      <c r="L55" s="3"/>
      <c r="M55" s="3"/>
      <c r="N55" s="3"/>
      <c r="O55" s="3"/>
    </row>
    <row r="56" spans="1:15" ht="53.4"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114" t="s">
        <v>2</v>
      </c>
      <c r="B57" s="114"/>
      <c r="C57" s="114"/>
      <c r="D57" s="114"/>
      <c r="E57" s="115"/>
      <c r="F57" s="114"/>
      <c r="G57" s="114"/>
      <c r="H57" s="785" t="s">
        <v>159</v>
      </c>
      <c r="I57" s="786"/>
      <c r="J57" s="697" t="s">
        <v>155</v>
      </c>
      <c r="K57" s="698">
        <f>K56+K45+K39+K34+K27</f>
        <v>0</v>
      </c>
      <c r="M57" s="688" t="str">
        <f>Year1!N57</f>
        <v>Federal</v>
      </c>
    </row>
    <row r="58" spans="1:15" ht="63.75" customHeight="1" x14ac:dyDescent="0.25">
      <c r="A58" s="861"/>
      <c r="B58" s="861"/>
      <c r="C58" s="861"/>
      <c r="D58" s="861"/>
      <c r="E58" s="30" t="s">
        <v>27</v>
      </c>
      <c r="F58" s="27"/>
      <c r="G58" s="28" t="s">
        <v>28</v>
      </c>
      <c r="H58" s="787"/>
      <c r="I58" s="788"/>
      <c r="J58" s="691" t="s">
        <v>156</v>
      </c>
      <c r="K58" s="26">
        <f>IF(M57=Sheet1!A3,Year4!E59,(SUM(L56+K45+K39+K34+K27)))</f>
        <v>0</v>
      </c>
      <c r="L58" s="1"/>
      <c r="M58" s="1"/>
      <c r="N58" s="1"/>
      <c r="O58" s="1"/>
    </row>
    <row r="59" spans="1:15" x14ac:dyDescent="0.25">
      <c r="A59" s="23" t="s">
        <v>3</v>
      </c>
      <c r="B59" s="23"/>
      <c r="C59" s="24"/>
      <c r="D59" s="23"/>
      <c r="E59" s="26">
        <f>IF(M57=Sheet1!A3,SUM((K27)),Year4!K58)</f>
        <v>0</v>
      </c>
      <c r="F59" s="29"/>
      <c r="G59" s="25">
        <f>Year1!G59</f>
        <v>0.38</v>
      </c>
      <c r="H59" s="789"/>
      <c r="I59" s="790"/>
      <c r="J59" s="692" t="s">
        <v>152</v>
      </c>
      <c r="K59" s="604">
        <f>ROUND(E59*G59,0)</f>
        <v>0</v>
      </c>
      <c r="L59" s="1"/>
      <c r="M59" s="1"/>
      <c r="N59" s="1"/>
      <c r="O59" s="1"/>
    </row>
    <row r="60" spans="1:15" x14ac:dyDescent="0.25">
      <c r="A60" s="857"/>
      <c r="B60" s="858"/>
      <c r="C60" s="858"/>
      <c r="D60" s="858"/>
      <c r="E60" s="20"/>
      <c r="F60" s="21"/>
      <c r="G60" s="22"/>
      <c r="H60" s="815"/>
      <c r="I60" s="815"/>
      <c r="J60" s="18"/>
      <c r="K60" s="27"/>
      <c r="L60" s="1"/>
      <c r="M60" s="1"/>
      <c r="N60" s="1"/>
      <c r="O60" s="1"/>
    </row>
    <row r="61" spans="1:15" ht="17.399999999999999" x14ac:dyDescent="0.3">
      <c r="A61" s="859" t="s">
        <v>67</v>
      </c>
      <c r="B61" s="860"/>
      <c r="C61" s="860"/>
      <c r="D61" s="860"/>
      <c r="E61" s="860"/>
      <c r="F61" s="860"/>
      <c r="G61" s="860"/>
      <c r="H61" s="860"/>
      <c r="I61" s="19"/>
      <c r="J61" s="19" t="s">
        <v>5</v>
      </c>
      <c r="K61" s="13">
        <f>SUM(K57+K59)</f>
        <v>0</v>
      </c>
    </row>
    <row r="63" spans="1:15" x14ac:dyDescent="0.25">
      <c r="A63" s="124" t="s">
        <v>70</v>
      </c>
    </row>
  </sheetData>
  <sheetProtection selectLockedCells="1"/>
  <mergeCells count="65">
    <mergeCell ref="A6:D6"/>
    <mergeCell ref="F6:K6"/>
    <mergeCell ref="A17:B17"/>
    <mergeCell ref="A18:B18"/>
    <mergeCell ref="A14:B14"/>
    <mergeCell ref="A15:B15"/>
    <mergeCell ref="A16:B16"/>
    <mergeCell ref="A11:B11"/>
    <mergeCell ref="A7:B7"/>
    <mergeCell ref="A8:B8"/>
    <mergeCell ref="A9:B9"/>
    <mergeCell ref="A10:B10"/>
    <mergeCell ref="P17:Q17"/>
    <mergeCell ref="N2:O2"/>
    <mergeCell ref="P2:R2"/>
    <mergeCell ref="P3:R3"/>
    <mergeCell ref="N3:O3"/>
    <mergeCell ref="C1:E1"/>
    <mergeCell ref="A5:B5"/>
    <mergeCell ref="A1:B1"/>
    <mergeCell ref="B2:K2"/>
    <mergeCell ref="A3:K3"/>
    <mergeCell ref="A21:B21"/>
    <mergeCell ref="A22:B22"/>
    <mergeCell ref="A45:H45"/>
    <mergeCell ref="F28:K28"/>
    <mergeCell ref="A23:B23"/>
    <mergeCell ref="A24:B24"/>
    <mergeCell ref="A27:E28"/>
    <mergeCell ref="A25:B25"/>
    <mergeCell ref="A31:I31"/>
    <mergeCell ref="A32:I32"/>
    <mergeCell ref="A29:K29"/>
    <mergeCell ref="A30:K30"/>
    <mergeCell ref="A38:I38"/>
    <mergeCell ref="A39:H39"/>
    <mergeCell ref="A40:K40"/>
    <mergeCell ref="A43:I43"/>
    <mergeCell ref="A61:H61"/>
    <mergeCell ref="A50:I50"/>
    <mergeCell ref="A51:I51"/>
    <mergeCell ref="B52:F52"/>
    <mergeCell ref="H52:I52"/>
    <mergeCell ref="B53:F53"/>
    <mergeCell ref="H53:I53"/>
    <mergeCell ref="B54:F54"/>
    <mergeCell ref="H54:I54"/>
    <mergeCell ref="A55:I55"/>
    <mergeCell ref="A56:H56"/>
    <mergeCell ref="A58:D58"/>
    <mergeCell ref="H57:I59"/>
    <mergeCell ref="A60:D60"/>
    <mergeCell ref="H60:I60"/>
    <mergeCell ref="A47:I47"/>
    <mergeCell ref="A48:I48"/>
    <mergeCell ref="A49:I49"/>
    <mergeCell ref="A33:I33"/>
    <mergeCell ref="A46:K46"/>
    <mergeCell ref="A34:H34"/>
    <mergeCell ref="A44:I44"/>
    <mergeCell ref="A35:K35"/>
    <mergeCell ref="A36:I36"/>
    <mergeCell ref="A37:I37"/>
    <mergeCell ref="A41:I41"/>
    <mergeCell ref="A42:I42"/>
  </mergeCells>
  <phoneticPr fontId="0" type="noConversion"/>
  <printOptions horizontalCentered="1" gridLines="1"/>
  <pageMargins left="0.25" right="0.25" top="1" bottom="1" header="0.48" footer="0.5"/>
  <pageSetup scale="40" orientation="portrait" r:id="rId1"/>
  <headerFooter alignWithMargins="0">
    <oddHeader>&amp;L&amp;"Arial,Bold"&amp;24Year 4&amp;C&amp;20Summary Proposal Budget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R64"/>
  <sheetViews>
    <sheetView view="pageLayout" topLeftCell="A49" zoomScaleNormal="100" workbookViewId="0">
      <selection activeCell="M1" sqref="M1:M1048576"/>
    </sheetView>
  </sheetViews>
  <sheetFormatPr defaultColWidth="8.6640625" defaultRowHeight="13.2" x14ac:dyDescent="0.25"/>
  <cols>
    <col min="1" max="1" width="9.6640625" customWidth="1"/>
    <col min="2" max="2" width="19.44140625" customWidth="1"/>
    <col min="3" max="3" width="10.6640625" customWidth="1"/>
    <col min="4" max="4" width="10" customWidth="1"/>
    <col min="5" max="5" width="10.44140625" customWidth="1"/>
    <col min="6" max="6" width="12" customWidth="1"/>
    <col min="7" max="7" width="12.6640625" customWidth="1"/>
    <col min="8" max="8" width="12.33203125" style="8" customWidth="1"/>
    <col min="9" max="9" width="12.6640625" customWidth="1"/>
    <col min="10" max="10" width="10.33203125" customWidth="1"/>
    <col min="11" max="11" width="11.44140625" customWidth="1"/>
    <col min="12" max="12" width="3.33203125" customWidth="1"/>
    <col min="13" max="13" width="9.109375" bestFit="1" customWidth="1"/>
    <col min="14" max="14" width="53.44140625" bestFit="1" customWidth="1"/>
    <col min="15" max="15" width="22" customWidth="1"/>
    <col min="16" max="16" width="9.6640625" customWidth="1"/>
    <col min="17" max="17" width="10" customWidth="1"/>
    <col min="18" max="18" width="19.44140625" customWidth="1"/>
  </cols>
  <sheetData>
    <row r="1" spans="1:18" ht="22.5" customHeight="1" thickBot="1" x14ac:dyDescent="0.35">
      <c r="A1" s="869" t="s">
        <v>72</v>
      </c>
      <c r="B1" s="870"/>
      <c r="C1" s="866">
        <f>Year1!C1</f>
        <v>0</v>
      </c>
      <c r="D1" s="866"/>
      <c r="E1" s="866"/>
      <c r="F1" s="42" t="s">
        <v>56</v>
      </c>
      <c r="G1" s="48">
        <f>DATE(YEAR(M14)+M1,MONTH(M14),DAY(M14))</f>
        <v>46935</v>
      </c>
      <c r="H1" s="43" t="s">
        <v>57</v>
      </c>
      <c r="I1" s="48">
        <f>DATE(YEAR(M15)+M1,MONTH(M15),DAY(M15))</f>
        <v>47299</v>
      </c>
      <c r="J1" s="44"/>
      <c r="K1" s="45" t="s">
        <v>24</v>
      </c>
      <c r="M1">
        <v>1</v>
      </c>
    </row>
    <row r="2" spans="1:18" ht="26.1" customHeight="1" thickBot="1" x14ac:dyDescent="0.35">
      <c r="A2" s="40" t="s">
        <v>63</v>
      </c>
      <c r="B2" s="871">
        <f>+Year4!B2</f>
        <v>0</v>
      </c>
      <c r="C2" s="871"/>
      <c r="D2" s="871"/>
      <c r="E2" s="871"/>
      <c r="F2" s="871"/>
      <c r="G2" s="871"/>
      <c r="H2" s="871"/>
      <c r="I2" s="871"/>
      <c r="J2" s="871"/>
      <c r="K2" s="872"/>
      <c r="M2" s="199"/>
      <c r="N2" s="886" t="s">
        <v>172</v>
      </c>
      <c r="O2" s="901"/>
      <c r="P2" s="888" t="s">
        <v>127</v>
      </c>
      <c r="Q2" s="889"/>
      <c r="R2" s="890"/>
    </row>
    <row r="3" spans="1:18" ht="13.5" customHeight="1" thickBot="1" x14ac:dyDescent="0.3">
      <c r="A3" s="873"/>
      <c r="B3" s="874"/>
      <c r="C3" s="874"/>
      <c r="D3" s="874"/>
      <c r="E3" s="874"/>
      <c r="F3" s="874"/>
      <c r="G3" s="874"/>
      <c r="H3" s="874"/>
      <c r="I3" s="874"/>
      <c r="J3" s="874"/>
      <c r="K3" s="875"/>
      <c r="M3" t="s">
        <v>64</v>
      </c>
      <c r="N3" s="894" t="s">
        <v>25</v>
      </c>
      <c r="O3" s="902"/>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N4" s="584"/>
      <c r="O4" s="652" t="s">
        <v>133</v>
      </c>
      <c r="P4" s="538"/>
      <c r="Q4" s="539"/>
      <c r="R4" s="540"/>
    </row>
    <row r="5" spans="1:18" ht="25.5" customHeight="1" thickBot="1" x14ac:dyDescent="0.3">
      <c r="A5" s="898"/>
      <c r="B5" s="899"/>
      <c r="C5" s="52" t="s">
        <v>9</v>
      </c>
      <c r="D5" s="52" t="s">
        <v>10</v>
      </c>
      <c r="E5" s="52" t="s">
        <v>13</v>
      </c>
      <c r="F5" s="699" t="s">
        <v>11</v>
      </c>
      <c r="G5" s="568" t="s">
        <v>12</v>
      </c>
      <c r="H5" s="554" t="s">
        <v>25</v>
      </c>
      <c r="I5" s="568" t="s">
        <v>0</v>
      </c>
      <c r="J5" s="568" t="s">
        <v>69</v>
      </c>
      <c r="K5" s="568" t="s">
        <v>5</v>
      </c>
      <c r="L5" s="2"/>
      <c r="M5" s="200">
        <v>0.03</v>
      </c>
      <c r="N5" s="594" t="s">
        <v>90</v>
      </c>
      <c r="O5" s="653" t="s">
        <v>25</v>
      </c>
      <c r="P5" s="673" t="s">
        <v>87</v>
      </c>
      <c r="Q5" s="204">
        <f>+Year1!Q5</f>
        <v>28469</v>
      </c>
      <c r="R5" s="206" t="s">
        <v>75</v>
      </c>
    </row>
    <row r="6" spans="1:18" x14ac:dyDescent="0.25">
      <c r="A6" s="864" t="s">
        <v>14</v>
      </c>
      <c r="B6" s="864"/>
      <c r="C6" s="864"/>
      <c r="D6" s="864"/>
      <c r="E6" s="5" t="s">
        <v>29</v>
      </c>
      <c r="F6" s="876"/>
      <c r="G6" s="877"/>
      <c r="H6" s="878"/>
      <c r="I6" s="879"/>
      <c r="J6" s="877"/>
      <c r="K6" s="880"/>
      <c r="L6" s="10"/>
      <c r="M6" s="3"/>
      <c r="N6" s="180"/>
      <c r="O6" s="637"/>
      <c r="P6" s="674" t="s">
        <v>89</v>
      </c>
      <c r="Q6" s="204">
        <f>+Year1!Q6</f>
        <v>20178</v>
      </c>
      <c r="R6" s="206" t="s">
        <v>76</v>
      </c>
    </row>
    <row r="7" spans="1:18" x14ac:dyDescent="0.25">
      <c r="A7" s="830">
        <f>Year4!A7</f>
        <v>0</v>
      </c>
      <c r="B7" s="839"/>
      <c r="C7" s="58" t="str">
        <f>Year1!C7</f>
        <v>PI</v>
      </c>
      <c r="D7" s="59">
        <v>0</v>
      </c>
      <c r="E7" s="60">
        <v>0</v>
      </c>
      <c r="F7" s="705">
        <f>Year4!F7*(1+$M$5)</f>
        <v>0</v>
      </c>
      <c r="G7" s="567">
        <f>SUM(F7/9)*E7*D7</f>
        <v>0</v>
      </c>
      <c r="H7" s="556">
        <f>IF(D7&lt;3,0,IF(AND(D7&gt;=3,D7&lt;=9),(O7),$Q5*E7))</f>
        <v>0</v>
      </c>
      <c r="I7" s="567">
        <f>G7*22.9%</f>
        <v>0</v>
      </c>
      <c r="J7" s="569">
        <f>+IF(G7&gt;0,I7/G7,0)</f>
        <v>0</v>
      </c>
      <c r="K7" s="567">
        <f>G7+H7+I7</f>
        <v>0</v>
      </c>
      <c r="L7" s="3"/>
      <c r="M7" s="176"/>
      <c r="N7" s="596" t="s">
        <v>87</v>
      </c>
      <c r="O7" s="642">
        <f>IF(G7&gt;0,(IF(N7=$P$5,(G7/F7*$Q$5),(IF(N7=$P$6,(G7/F7*$Q$6),(IF(N7=$P$7,(G7/F7*$Q$7),G7/F7*$Q$8)))))),0)</f>
        <v>0</v>
      </c>
      <c r="P7" s="674" t="s">
        <v>88</v>
      </c>
      <c r="Q7" s="204">
        <f>+Year1!Q7</f>
        <v>9431</v>
      </c>
      <c r="R7" s="206" t="s">
        <v>78</v>
      </c>
    </row>
    <row r="8" spans="1:18" x14ac:dyDescent="0.25">
      <c r="A8" s="830">
        <f>Year4!A8</f>
        <v>0</v>
      </c>
      <c r="B8" s="839"/>
      <c r="C8" s="58">
        <f>Year1!C8</f>
        <v>0</v>
      </c>
      <c r="D8" s="590">
        <v>0</v>
      </c>
      <c r="E8" s="60">
        <v>0</v>
      </c>
      <c r="F8" s="705">
        <f>Year4!F8*(1+$M$5)</f>
        <v>0</v>
      </c>
      <c r="G8" s="567">
        <f>SUM(F8/9)*E8*D8</f>
        <v>0</v>
      </c>
      <c r="H8" s="556">
        <f t="shared" ref="H8:H11" si="0">IF(D8&lt;3,0,IF(AND(D8&gt;=3,D8&lt;=9),(O8),$Q6*E8))</f>
        <v>0</v>
      </c>
      <c r="I8" s="567">
        <f>G8*22.9%</f>
        <v>0</v>
      </c>
      <c r="J8" s="569">
        <f>+IF(G8&gt;0,I8/G8,0)</f>
        <v>0</v>
      </c>
      <c r="K8" s="567">
        <f>G8+H8+I8</f>
        <v>0</v>
      </c>
      <c r="L8" s="3"/>
      <c r="M8" s="176"/>
      <c r="N8" s="596" t="s">
        <v>87</v>
      </c>
      <c r="O8" s="642">
        <f>IF(G8&gt;0,(IF(N8=$P$5,(G8/F8*$Q$5),(IF(N8=$P$6,(G8/F8*$Q$6),(IF(N8=$P$7,(G8/F8*$Q$7),G8/F8*$Q$8)))))),0)</f>
        <v>0</v>
      </c>
      <c r="P8" s="675" t="s">
        <v>140</v>
      </c>
      <c r="Q8" s="636">
        <v>0</v>
      </c>
      <c r="R8" s="638" t="s">
        <v>141</v>
      </c>
    </row>
    <row r="9" spans="1:18" x14ac:dyDescent="0.25">
      <c r="A9" s="830">
        <f>Year4!A9</f>
        <v>0</v>
      </c>
      <c r="B9" s="839"/>
      <c r="C9" s="58">
        <f>Year1!C9</f>
        <v>0</v>
      </c>
      <c r="D9" s="59">
        <v>0</v>
      </c>
      <c r="E9" s="60">
        <v>0</v>
      </c>
      <c r="F9" s="705">
        <f>Year4!F9*(1+$M$5)</f>
        <v>0</v>
      </c>
      <c r="G9" s="567">
        <f>SUM(F9/9)*E9*D9</f>
        <v>0</v>
      </c>
      <c r="H9" s="556">
        <f t="shared" si="0"/>
        <v>0</v>
      </c>
      <c r="I9" s="567">
        <f>G9*22.9%</f>
        <v>0</v>
      </c>
      <c r="J9" s="569">
        <f>+IF(G9&gt;0,I9/G9,0)</f>
        <v>0</v>
      </c>
      <c r="K9" s="567">
        <f>G9+H9+I9</f>
        <v>0</v>
      </c>
      <c r="L9" s="3"/>
      <c r="M9" s="176"/>
      <c r="N9" s="596" t="s">
        <v>87</v>
      </c>
      <c r="O9" s="642">
        <f>IF(G9&gt;0,(IF(N9=$P$5,(G9/F9*$Q$5),(IF(N9=$P$6,(G9/F9*$Q$6),(IF(N9=$P$7,(G9/F9*$Q$7),G9/F9*$Q$8)))))),0)</f>
        <v>0</v>
      </c>
      <c r="P9" s="207"/>
      <c r="Q9" s="204"/>
      <c r="R9" s="206"/>
    </row>
    <row r="10" spans="1:18" x14ac:dyDescent="0.25">
      <c r="A10" s="830">
        <f>Year4!A10</f>
        <v>0</v>
      </c>
      <c r="B10" s="839"/>
      <c r="C10" s="58">
        <f>Year1!C10</f>
        <v>0</v>
      </c>
      <c r="D10" s="59">
        <v>0</v>
      </c>
      <c r="E10" s="60">
        <v>0</v>
      </c>
      <c r="F10" s="705">
        <f>Year4!F10*(1+$M$5)</f>
        <v>0</v>
      </c>
      <c r="G10" s="567">
        <f>SUM(F10/9)*E10*D10</f>
        <v>0</v>
      </c>
      <c r="H10" s="556">
        <f t="shared" si="0"/>
        <v>0</v>
      </c>
      <c r="I10" s="567">
        <f>G10*22.9%</f>
        <v>0</v>
      </c>
      <c r="J10" s="569">
        <f>+IF(G10&gt;0,I10/G10,0)</f>
        <v>0</v>
      </c>
      <c r="K10" s="567">
        <f>G10+H10+I10</f>
        <v>0</v>
      </c>
      <c r="L10" s="3"/>
      <c r="M10" s="176" t="s">
        <v>87</v>
      </c>
      <c r="N10" s="596" t="s">
        <v>87</v>
      </c>
      <c r="O10" s="642">
        <f>IF(G10&gt;0,(IF(N10=$P$5,(G10/F10*$Q$5),(IF(N10=$P$6,(G10/F10*$Q$6),(IF(N10=$P$7,(G10/F10*$Q$7),G10/F10*$Q$8)))))),0)</f>
        <v>0</v>
      </c>
      <c r="P10" s="208" t="s">
        <v>61</v>
      </c>
      <c r="Q10" s="205"/>
      <c r="R10" s="209"/>
    </row>
    <row r="11" spans="1:18" x14ac:dyDescent="0.25">
      <c r="A11" s="830">
        <f>Year4!A11</f>
        <v>0</v>
      </c>
      <c r="B11" s="839"/>
      <c r="C11" s="58">
        <f>Year1!C11</f>
        <v>0</v>
      </c>
      <c r="D11" s="59">
        <v>0</v>
      </c>
      <c r="E11" s="60">
        <v>0</v>
      </c>
      <c r="F11" s="705">
        <f>Year4!F11*(1+$M$5)</f>
        <v>0</v>
      </c>
      <c r="G11" s="567">
        <f>SUM(F11/9)*E11*D11</f>
        <v>0</v>
      </c>
      <c r="H11" s="556">
        <f t="shared" si="0"/>
        <v>0</v>
      </c>
      <c r="I11" s="567">
        <f>G11*22.9%</f>
        <v>0</v>
      </c>
      <c r="J11" s="569">
        <f>+IF(G11&gt;0,I11/G11,0)</f>
        <v>0</v>
      </c>
      <c r="K11" s="567">
        <f>G11+H11+I11</f>
        <v>0</v>
      </c>
      <c r="L11" s="3"/>
      <c r="M11" s="176"/>
      <c r="N11" s="596"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5">
        <f>SUM(H7:H11)</f>
        <v>0</v>
      </c>
      <c r="I12" s="557">
        <f>SUM(I7:I11)</f>
        <v>0</v>
      </c>
      <c r="J12" s="141"/>
      <c r="K12" s="557">
        <f>SUM(K7:K11)</f>
        <v>0</v>
      </c>
      <c r="L12" s="3"/>
      <c r="M12" s="3"/>
      <c r="N12" s="611"/>
      <c r="O12" s="141"/>
      <c r="P12" s="212"/>
      <c r="Q12" s="213"/>
      <c r="R12" s="195"/>
    </row>
    <row r="13" spans="1:18" ht="13.8" thickBot="1" x14ac:dyDescent="0.3">
      <c r="A13" s="125" t="s">
        <v>169</v>
      </c>
      <c r="B13" s="125"/>
      <c r="C13" s="125"/>
      <c r="D13" s="125"/>
      <c r="E13" s="125"/>
      <c r="F13" s="125"/>
      <c r="G13" s="560"/>
      <c r="H13" s="666"/>
      <c r="I13" s="560"/>
      <c r="J13" s="560"/>
      <c r="K13" s="561"/>
      <c r="L13" s="3"/>
      <c r="M13" s="3"/>
      <c r="N13" s="612"/>
      <c r="O13" s="586"/>
      <c r="P13" s="6"/>
      <c r="Q13" s="7"/>
    </row>
    <row r="14" spans="1:18" x14ac:dyDescent="0.25">
      <c r="A14" s="830">
        <f>Year4!A14</f>
        <v>0</v>
      </c>
      <c r="B14" s="839"/>
      <c r="C14" s="58">
        <f>Year1!C14</f>
        <v>0</v>
      </c>
      <c r="D14" s="59">
        <v>0</v>
      </c>
      <c r="E14" s="60">
        <v>0</v>
      </c>
      <c r="F14" s="705">
        <f>Year4!F14*(1+$M$5)</f>
        <v>0</v>
      </c>
      <c r="G14" s="567">
        <f>SUM(F14/12)*E14*D14</f>
        <v>0</v>
      </c>
      <c r="H14" s="556">
        <f>+O14</f>
        <v>0</v>
      </c>
      <c r="I14" s="567">
        <f>G14*22.9%</f>
        <v>0</v>
      </c>
      <c r="J14" s="569">
        <f>+IF(G14&gt;0,I14/G14,0)</f>
        <v>0</v>
      </c>
      <c r="K14" s="567">
        <f>G14+H14+I14</f>
        <v>0</v>
      </c>
      <c r="L14" s="3"/>
      <c r="M14" s="175">
        <f>Year4!G1</f>
        <v>46569</v>
      </c>
      <c r="N14" s="676" t="s">
        <v>87</v>
      </c>
      <c r="O14" s="646">
        <f>IF(G14&gt;0,(IF(N14=$P$5,(G14/F14*$Q$5),(IF(N14=$P$6,(G14/F14*$Q$6),(IF(N14=$P$7,(G14/F14*$Q$7),G14/F14*$Q$8)))))),0)</f>
        <v>0</v>
      </c>
      <c r="P14" s="7"/>
      <c r="Q14" s="7"/>
      <c r="R14" s="147" t="s">
        <v>91</v>
      </c>
    </row>
    <row r="15" spans="1:18" x14ac:dyDescent="0.25">
      <c r="A15" s="830">
        <f>Year4!A15</f>
        <v>0</v>
      </c>
      <c r="B15" s="839"/>
      <c r="C15" s="58">
        <f>Year1!C15</f>
        <v>0</v>
      </c>
      <c r="D15" s="59">
        <v>0</v>
      </c>
      <c r="E15" s="60">
        <v>0</v>
      </c>
      <c r="F15" s="705">
        <f>Year4!F15*(1+$M$5)</f>
        <v>0</v>
      </c>
      <c r="G15" s="567">
        <f>SUM(F15/12)*E15*D15</f>
        <v>0</v>
      </c>
      <c r="H15" s="556">
        <f>+O15</f>
        <v>0</v>
      </c>
      <c r="I15" s="567">
        <f>G15*22.9%</f>
        <v>0</v>
      </c>
      <c r="J15" s="569">
        <f>+IF(G15&gt;0,I15/G15,0)</f>
        <v>0</v>
      </c>
      <c r="K15" s="567">
        <f>G15+H15+I15</f>
        <v>0</v>
      </c>
      <c r="L15" s="3"/>
      <c r="M15" s="175">
        <f>Year4!I1</f>
        <v>46934</v>
      </c>
      <c r="N15" s="596" t="s">
        <v>87</v>
      </c>
      <c r="O15" s="647">
        <f>IF(G15&gt;0,(IF(N15=$P$5,(G15/F15*$Q$5),(IF(N15=$P$6,(G15/F15*$Q$6),(IF(N15=$P$7,(G15/F15*$Q$7),G15/F15*$Q$8)))))),0)</f>
        <v>0</v>
      </c>
      <c r="P15" s="7"/>
      <c r="Q15" s="7"/>
      <c r="R15" s="12"/>
    </row>
    <row r="16" spans="1:18" x14ac:dyDescent="0.25">
      <c r="A16" s="830">
        <f>Year4!A16</f>
        <v>0</v>
      </c>
      <c r="B16" s="839"/>
      <c r="C16" s="58">
        <f>Year1!C16</f>
        <v>0</v>
      </c>
      <c r="D16" s="59">
        <v>0</v>
      </c>
      <c r="E16" s="60">
        <v>0</v>
      </c>
      <c r="F16" s="705">
        <f>Year4!F16*(1+$M$5)</f>
        <v>0</v>
      </c>
      <c r="G16" s="567">
        <f>SUM(F16/12)*E16*D16</f>
        <v>0</v>
      </c>
      <c r="H16" s="556">
        <f>+O16</f>
        <v>0</v>
      </c>
      <c r="I16" s="567">
        <f>G16*22.9%</f>
        <v>0</v>
      </c>
      <c r="J16" s="569">
        <f>+IF(G16&gt;0,I16/G16,0)</f>
        <v>0</v>
      </c>
      <c r="K16" s="567">
        <f>G16+H16+I16</f>
        <v>0</v>
      </c>
      <c r="L16" s="3"/>
      <c r="M16" s="176"/>
      <c r="N16" s="596" t="s">
        <v>87</v>
      </c>
      <c r="O16" s="647">
        <f>IF(G16&gt;0,(IF(N16=$P$5,(G16/F16*$Q$5),(IF(N16=$P$6,(G16/F16*$Q$6),(IF(N16=$P$7,(G16/F16*$Q$7),G16/F16*$Q$8)))))),0)</f>
        <v>0</v>
      </c>
      <c r="P16" s="7"/>
      <c r="Q16" s="7"/>
      <c r="R16" s="12"/>
    </row>
    <row r="17" spans="1:18" ht="13.8" x14ac:dyDescent="0.3">
      <c r="A17" s="830">
        <f>Year4!A17</f>
        <v>0</v>
      </c>
      <c r="B17" s="839"/>
      <c r="C17" s="58">
        <f>Year1!C17</f>
        <v>0</v>
      </c>
      <c r="D17" s="59">
        <v>0</v>
      </c>
      <c r="E17" s="60">
        <v>0</v>
      </c>
      <c r="F17" s="705">
        <f>Year4!F17*(1+$M$5)</f>
        <v>0</v>
      </c>
      <c r="G17" s="567">
        <f>SUM(F17/12)*E17*D17</f>
        <v>0</v>
      </c>
      <c r="H17" s="556">
        <f>+O17</f>
        <v>0</v>
      </c>
      <c r="I17" s="567">
        <f>G17*22.9%</f>
        <v>0</v>
      </c>
      <c r="J17" s="569">
        <f>+IF(G17&gt;0,I17/G17,0)</f>
        <v>0</v>
      </c>
      <c r="K17" s="567">
        <f>G17+H17+I17</f>
        <v>0</v>
      </c>
      <c r="L17" s="3"/>
      <c r="M17" s="176"/>
      <c r="N17" s="596" t="s">
        <v>87</v>
      </c>
      <c r="O17" s="647">
        <f>IF(G17&gt;0,(IF(N17=$P$5,(G17/F17*$Q$5),(IF(N17=$P$6,(G17/F17*$Q$6),(IF(N17=$P$7,(G17/F17*$Q$7),G17/F17*$Q$8)))))),0)</f>
        <v>0</v>
      </c>
      <c r="P17" s="885"/>
      <c r="Q17" s="885"/>
      <c r="R17" s="12"/>
    </row>
    <row r="18" spans="1:18" ht="13.8" thickBot="1" x14ac:dyDescent="0.3">
      <c r="A18" s="830">
        <f>Year4!A18</f>
        <v>0</v>
      </c>
      <c r="B18" s="839"/>
      <c r="C18" s="58">
        <f>Year1!C18</f>
        <v>0</v>
      </c>
      <c r="D18" s="59">
        <v>0</v>
      </c>
      <c r="E18" s="60">
        <v>0</v>
      </c>
      <c r="F18" s="705">
        <f>Year4!F18*(1+$M$5)</f>
        <v>0</v>
      </c>
      <c r="G18" s="567">
        <f>SUM(F18/12)*E18*D18</f>
        <v>0</v>
      </c>
      <c r="H18" s="556">
        <f>+O18</f>
        <v>0</v>
      </c>
      <c r="I18" s="567">
        <f>G18*22.9%</f>
        <v>0</v>
      </c>
      <c r="J18" s="569">
        <f>+IF(G18&gt;0,I18/G18,0)</f>
        <v>0</v>
      </c>
      <c r="K18" s="567">
        <f>G18+H18+I18</f>
        <v>0</v>
      </c>
      <c r="L18" s="3"/>
      <c r="M18" s="176"/>
      <c r="N18" s="599" t="s">
        <v>87</v>
      </c>
      <c r="O18" s="648">
        <f>IF(G18&gt;0,(IF(N18=$P$5,(G18/F18*$Q$5),(IF(N18=$P$6,(G18/F18*$Q$6),(IF(N18=$P$7,(G18/F18*$Q$7),G18/F18*$Q$8)))))),0)</f>
        <v>0</v>
      </c>
      <c r="P18" s="7"/>
      <c r="R18" s="12"/>
    </row>
    <row r="19" spans="1:18" x14ac:dyDescent="0.25">
      <c r="A19" s="143"/>
      <c r="B19" s="132" t="s">
        <v>175</v>
      </c>
      <c r="C19" s="133"/>
      <c r="D19" s="134"/>
      <c r="E19" s="135"/>
      <c r="F19" s="136"/>
      <c r="G19" s="557">
        <f>SUM(G14:G18)</f>
        <v>0</v>
      </c>
      <c r="H19" s="665">
        <f>SUM(H14:H18)</f>
        <v>0</v>
      </c>
      <c r="I19" s="557">
        <f>SUM(I14:I18)</f>
        <v>0</v>
      </c>
      <c r="J19" s="141"/>
      <c r="K19" s="557">
        <f>SUM(K14:K18)</f>
        <v>0</v>
      </c>
      <c r="L19" s="3"/>
      <c r="M19" s="3"/>
      <c r="N19" s="641" t="s">
        <v>142</v>
      </c>
      <c r="O19" s="3"/>
      <c r="P19" s="7"/>
      <c r="R19" s="12"/>
    </row>
    <row r="20" spans="1:18" ht="26.4" x14ac:dyDescent="0.25">
      <c r="A20" s="68" t="s">
        <v>15</v>
      </c>
      <c r="B20" s="68"/>
      <c r="C20" s="681" t="s">
        <v>151</v>
      </c>
      <c r="D20" s="69" t="s">
        <v>6</v>
      </c>
      <c r="E20" s="70" t="s">
        <v>7</v>
      </c>
      <c r="F20" s="71" t="s">
        <v>8</v>
      </c>
      <c r="G20" s="562"/>
      <c r="H20" s="668"/>
      <c r="I20" s="564"/>
      <c r="J20" s="564"/>
      <c r="K20" s="565"/>
      <c r="L20" s="3"/>
      <c r="M20" s="3"/>
      <c r="N20" s="3"/>
      <c r="O20" s="3"/>
    </row>
    <row r="21" spans="1:18" x14ac:dyDescent="0.25">
      <c r="A21" s="830">
        <f>Year4!A21</f>
        <v>0</v>
      </c>
      <c r="B21" s="839"/>
      <c r="C21" s="72">
        <f>Year1!C21</f>
        <v>0</v>
      </c>
      <c r="D21" s="73">
        <v>0</v>
      </c>
      <c r="E21" s="74">
        <v>0</v>
      </c>
      <c r="F21" s="701">
        <f>Year4!F21*(1+$M$5)</f>
        <v>0</v>
      </c>
      <c r="G21" s="567">
        <f>F21*E21*D21*C21</f>
        <v>0</v>
      </c>
      <c r="H21" s="669" t="s">
        <v>26</v>
      </c>
      <c r="I21" s="571">
        <f>SUM(G21*8%)</f>
        <v>0</v>
      </c>
      <c r="J21" s="569">
        <f>+IF(G21&gt;0,I21/G21,0)</f>
        <v>0</v>
      </c>
      <c r="K21" s="572">
        <f>SUM(G21:I21)</f>
        <v>0</v>
      </c>
      <c r="L21" s="3"/>
      <c r="M21" s="3"/>
      <c r="N21" s="3"/>
      <c r="O21" s="3"/>
    </row>
    <row r="22" spans="1:18" x14ac:dyDescent="0.25">
      <c r="A22" s="830">
        <f>Year4!A22</f>
        <v>0</v>
      </c>
      <c r="B22" s="839"/>
      <c r="C22" s="72">
        <f>Year1!C22</f>
        <v>0</v>
      </c>
      <c r="D22" s="73">
        <v>0</v>
      </c>
      <c r="E22" s="74">
        <v>0</v>
      </c>
      <c r="F22" s="701">
        <f>Year4!F22*(1+$M$5)</f>
        <v>0</v>
      </c>
      <c r="G22" s="567">
        <f t="shared" ref="G22:G25" si="1">F22*E22*D22*C22</f>
        <v>0</v>
      </c>
      <c r="H22" s="669" t="s">
        <v>26</v>
      </c>
      <c r="I22" s="573">
        <f>SUM(G22*8%)</f>
        <v>0</v>
      </c>
      <c r="J22" s="569">
        <f>+IF(G22&gt;0,I22/G22,0)</f>
        <v>0</v>
      </c>
      <c r="K22" s="572">
        <f>SUM(G22:I22)</f>
        <v>0</v>
      </c>
      <c r="L22" s="3"/>
      <c r="M22" s="3"/>
      <c r="N22" s="3"/>
      <c r="O22" s="3"/>
    </row>
    <row r="23" spans="1:18" x14ac:dyDescent="0.25">
      <c r="A23" s="830">
        <f>Year4!A23</f>
        <v>0</v>
      </c>
      <c r="B23" s="839"/>
      <c r="C23" s="72">
        <f>Year1!C23</f>
        <v>0</v>
      </c>
      <c r="D23" s="59">
        <v>0</v>
      </c>
      <c r="E23" s="74">
        <v>0</v>
      </c>
      <c r="F23" s="701">
        <f>Year4!F23*(1+$M$5)</f>
        <v>0</v>
      </c>
      <c r="G23" s="567">
        <f t="shared" si="1"/>
        <v>0</v>
      </c>
      <c r="H23" s="669" t="s">
        <v>26</v>
      </c>
      <c r="I23" s="571">
        <f>SUM(G23*8%)</f>
        <v>0</v>
      </c>
      <c r="J23" s="569">
        <f>+IF(G23&gt;0,I23/G23,0)</f>
        <v>0</v>
      </c>
      <c r="K23" s="572">
        <f>SUM(G23:I23)</f>
        <v>0</v>
      </c>
      <c r="L23" s="3"/>
      <c r="M23" s="3"/>
      <c r="N23" s="3"/>
      <c r="O23" s="3"/>
    </row>
    <row r="24" spans="1:18" x14ac:dyDescent="0.25">
      <c r="A24" s="830">
        <f>Year4!A24</f>
        <v>0</v>
      </c>
      <c r="B24" s="839"/>
      <c r="C24" s="72">
        <f>Year1!C24</f>
        <v>0</v>
      </c>
      <c r="D24" s="59">
        <v>0</v>
      </c>
      <c r="E24" s="74">
        <v>0</v>
      </c>
      <c r="F24" s="701">
        <f>Year4!F24*(1+$M$5)</f>
        <v>0</v>
      </c>
      <c r="G24" s="567">
        <f t="shared" si="1"/>
        <v>0</v>
      </c>
      <c r="H24" s="669"/>
      <c r="I24" s="571">
        <f>SUM(G24*8%)</f>
        <v>0</v>
      </c>
      <c r="J24" s="569">
        <f>+IF(G24&gt;0,I24/G24,0)</f>
        <v>0</v>
      </c>
      <c r="K24" s="572">
        <f>SUM(G24:I24)</f>
        <v>0</v>
      </c>
      <c r="L24" s="3"/>
      <c r="M24" s="3"/>
      <c r="N24" s="3"/>
      <c r="O24" s="3"/>
    </row>
    <row r="25" spans="1:18" x14ac:dyDescent="0.25">
      <c r="A25" s="830">
        <f>Year4!A25</f>
        <v>0</v>
      </c>
      <c r="B25" s="839"/>
      <c r="C25" s="72">
        <f>Year1!C25</f>
        <v>0</v>
      </c>
      <c r="D25" s="59">
        <v>0</v>
      </c>
      <c r="E25" s="74">
        <v>0</v>
      </c>
      <c r="F25" s="701">
        <f>Year4!F25*(1+$M$5)</f>
        <v>0</v>
      </c>
      <c r="G25" s="567">
        <f t="shared" si="1"/>
        <v>0</v>
      </c>
      <c r="H25" s="582" t="s">
        <v>26</v>
      </c>
      <c r="I25" s="574">
        <f>SUM(G25*8%)</f>
        <v>0</v>
      </c>
      <c r="J25" s="569">
        <f>+IF(G25&gt;0,I25/G25,0)</f>
        <v>0</v>
      </c>
      <c r="K25" s="583">
        <f>SUM(G25:I25)</f>
        <v>0</v>
      </c>
      <c r="L25" s="3"/>
      <c r="M25" s="3"/>
      <c r="N25" s="3"/>
      <c r="O25" s="3"/>
    </row>
    <row r="26" spans="1:18" x14ac:dyDescent="0.25">
      <c r="A26" s="144"/>
      <c r="B26" s="137" t="s">
        <v>86</v>
      </c>
      <c r="C26" s="138"/>
      <c r="D26" s="139"/>
      <c r="E26" s="140"/>
      <c r="F26" s="141"/>
      <c r="G26" s="557">
        <f>SUM(G21:G25)</f>
        <v>0</v>
      </c>
      <c r="H26" s="557"/>
      <c r="I26" s="557">
        <f>SUM(I21:I25)</f>
        <v>0</v>
      </c>
      <c r="J26" s="558"/>
      <c r="K26" s="559">
        <f>SUM(K21:K25)</f>
        <v>0</v>
      </c>
      <c r="L26" s="3"/>
      <c r="M26" s="3"/>
      <c r="N26" s="3"/>
      <c r="O26" s="3"/>
    </row>
    <row r="27" spans="1:18" x14ac:dyDescent="0.25">
      <c r="A27" s="896"/>
      <c r="B27" s="896"/>
      <c r="C27" s="896"/>
      <c r="D27" s="896"/>
      <c r="E27" s="896"/>
      <c r="F27" s="11" t="s">
        <v>1</v>
      </c>
      <c r="G27" s="579">
        <f>+G26+G19+G12</f>
        <v>0</v>
      </c>
      <c r="H27" s="579">
        <f>+H26+H19+H12</f>
        <v>0</v>
      </c>
      <c r="I27" s="579">
        <f>+I26+I19+I12</f>
        <v>0</v>
      </c>
      <c r="J27" s="579"/>
      <c r="K27" s="581">
        <f>+I27+H27+G27</f>
        <v>0</v>
      </c>
      <c r="L27" s="4"/>
      <c r="M27" s="4"/>
      <c r="N27" s="4"/>
      <c r="O27" s="4"/>
    </row>
    <row r="28" spans="1:18" x14ac:dyDescent="0.25">
      <c r="A28" s="897"/>
      <c r="B28" s="897"/>
      <c r="C28" s="897"/>
      <c r="D28" s="897"/>
      <c r="E28" s="897"/>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43</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52</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900" t="s">
        <v>41</v>
      </c>
      <c r="B44" s="799"/>
      <c r="C44" s="799"/>
      <c r="D44" s="799"/>
      <c r="E44" s="799"/>
      <c r="F44" s="799"/>
      <c r="G44" s="799"/>
      <c r="H44" s="799"/>
      <c r="I44" s="799"/>
      <c r="J44" s="95"/>
      <c r="K44" s="91">
        <v>0</v>
      </c>
      <c r="L44" s="3"/>
      <c r="M44" s="3"/>
      <c r="N44" s="3"/>
      <c r="O44" s="3"/>
      <c r="P44" s="16"/>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39</v>
      </c>
      <c r="B49" s="800"/>
      <c r="C49" s="800"/>
      <c r="D49" s="800"/>
      <c r="E49" s="800"/>
      <c r="F49" s="800"/>
      <c r="G49" s="800"/>
      <c r="H49" s="800"/>
      <c r="I49" s="800"/>
      <c r="J49" s="90"/>
      <c r="K49" s="94">
        <v>0</v>
      </c>
      <c r="L49" s="3"/>
      <c r="M49" s="3"/>
      <c r="N49" s="3"/>
      <c r="O49" s="3"/>
    </row>
    <row r="50" spans="1:15" x14ac:dyDescent="0.25">
      <c r="A50" s="798" t="s">
        <v>84</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4"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5">
        <f>IF(G52&gt;=25000,25000,G52)</f>
        <v>0</v>
      </c>
      <c r="M52" s="3"/>
      <c r="N52" s="3"/>
      <c r="O52" s="3"/>
    </row>
    <row r="53" spans="1:15" x14ac:dyDescent="0.25">
      <c r="A53" s="113" t="s">
        <v>34</v>
      </c>
      <c r="B53" s="824" t="s">
        <v>62</v>
      </c>
      <c r="C53" s="825"/>
      <c r="D53" s="825"/>
      <c r="E53" s="825"/>
      <c r="F53" s="826"/>
      <c r="G53" s="120">
        <v>0</v>
      </c>
      <c r="H53" s="794"/>
      <c r="I53" s="794"/>
      <c r="J53" s="97"/>
      <c r="K53" s="118"/>
      <c r="L53" s="685">
        <f t="shared" ref="L53:L54" si="2">IF(G53&gt;=25000,25000,G53)</f>
        <v>0</v>
      </c>
      <c r="M53" s="3"/>
      <c r="N53" s="3"/>
      <c r="O53" s="3"/>
    </row>
    <row r="54" spans="1:15" ht="13.8" thickBot="1" x14ac:dyDescent="0.3">
      <c r="A54" s="113" t="s">
        <v>35</v>
      </c>
      <c r="B54" s="827" t="s">
        <v>62</v>
      </c>
      <c r="C54" s="828"/>
      <c r="D54" s="828"/>
      <c r="E54" s="828"/>
      <c r="F54" s="829"/>
      <c r="G54" s="121">
        <v>0</v>
      </c>
      <c r="H54" s="794"/>
      <c r="I54" s="794"/>
      <c r="J54" s="97"/>
      <c r="K54" s="118"/>
      <c r="L54" s="685">
        <f t="shared" si="2"/>
        <v>0</v>
      </c>
      <c r="M54" s="3"/>
      <c r="N54" s="3"/>
      <c r="O54" s="3"/>
    </row>
    <row r="55" spans="1:15" x14ac:dyDescent="0.25">
      <c r="A55" s="797" t="s">
        <v>40</v>
      </c>
      <c r="B55" s="802"/>
      <c r="C55" s="802"/>
      <c r="D55" s="802"/>
      <c r="E55" s="802"/>
      <c r="F55" s="802"/>
      <c r="G55" s="802"/>
      <c r="H55" s="800"/>
      <c r="I55" s="800"/>
      <c r="J55" s="57"/>
      <c r="K55" s="91">
        <v>0</v>
      </c>
      <c r="L55" s="3"/>
      <c r="M55" s="3"/>
      <c r="N55" s="3"/>
      <c r="O55" s="3"/>
    </row>
    <row r="56" spans="1:15" ht="53.4"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114" t="s">
        <v>2</v>
      </c>
      <c r="B57" s="114"/>
      <c r="C57" s="114"/>
      <c r="D57" s="114"/>
      <c r="E57" s="115"/>
      <c r="F57" s="114"/>
      <c r="G57" s="114"/>
      <c r="H57" s="785" t="s">
        <v>159</v>
      </c>
      <c r="I57" s="786"/>
      <c r="J57" s="697" t="s">
        <v>155</v>
      </c>
      <c r="K57" s="698">
        <f>K56+K45+K39+K34+K27</f>
        <v>0</v>
      </c>
      <c r="M57" s="688" t="str">
        <f>Year1!N57</f>
        <v>Federal</v>
      </c>
    </row>
    <row r="58" spans="1:15" ht="63.75" customHeight="1" x14ac:dyDescent="0.25">
      <c r="A58" s="861"/>
      <c r="B58" s="861"/>
      <c r="C58" s="861"/>
      <c r="D58" s="861"/>
      <c r="E58" s="30" t="s">
        <v>27</v>
      </c>
      <c r="F58" s="27"/>
      <c r="G58" s="28" t="s">
        <v>28</v>
      </c>
      <c r="H58" s="787"/>
      <c r="I58" s="788"/>
      <c r="J58" s="691" t="s">
        <v>156</v>
      </c>
      <c r="K58" s="26">
        <f>IF(M57=Sheet1!A3,Year5!E59,(SUM(L56+K45+K39+K34+K27)))</f>
        <v>0</v>
      </c>
      <c r="L58" s="1"/>
      <c r="M58" s="1"/>
      <c r="N58" s="1"/>
      <c r="O58" s="1"/>
    </row>
    <row r="59" spans="1:15" x14ac:dyDescent="0.25">
      <c r="A59" s="23" t="s">
        <v>3</v>
      </c>
      <c r="B59" s="23"/>
      <c r="C59" s="24"/>
      <c r="D59" s="23"/>
      <c r="E59" s="26">
        <f>IF(M57=Sheet1!A3,SUM((K27)),Year5!K58)</f>
        <v>0</v>
      </c>
      <c r="F59" s="29"/>
      <c r="G59" s="25">
        <f>Year1!G59</f>
        <v>0.38</v>
      </c>
      <c r="H59" s="789"/>
      <c r="I59" s="790"/>
      <c r="J59" s="692" t="s">
        <v>152</v>
      </c>
      <c r="K59" s="604">
        <f>ROUND(E59*G59,0)</f>
        <v>0</v>
      </c>
      <c r="L59" s="1"/>
      <c r="M59" s="1"/>
      <c r="N59" s="1"/>
      <c r="O59" s="1"/>
    </row>
    <row r="60" spans="1:15" x14ac:dyDescent="0.25">
      <c r="A60" s="857"/>
      <c r="B60" s="858"/>
      <c r="C60" s="858"/>
      <c r="D60" s="858"/>
      <c r="E60" s="20"/>
      <c r="F60" s="21"/>
      <c r="G60" s="22"/>
      <c r="H60" s="815"/>
      <c r="I60" s="815"/>
      <c r="J60" s="18"/>
      <c r="K60" s="27"/>
      <c r="L60" s="1"/>
      <c r="M60" s="1"/>
      <c r="N60" s="1"/>
      <c r="O60" s="1"/>
    </row>
    <row r="61" spans="1:15" ht="17.399999999999999" x14ac:dyDescent="0.3">
      <c r="A61" s="859" t="s">
        <v>68</v>
      </c>
      <c r="B61" s="860"/>
      <c r="C61" s="860"/>
      <c r="D61" s="860"/>
      <c r="E61" s="860"/>
      <c r="F61" s="860"/>
      <c r="G61" s="860"/>
      <c r="H61" s="860"/>
      <c r="I61" s="19"/>
      <c r="J61" s="19" t="s">
        <v>5</v>
      </c>
      <c r="K61" s="13">
        <f>SUM(K57+K59)</f>
        <v>0</v>
      </c>
    </row>
    <row r="63" spans="1:15" x14ac:dyDescent="0.25">
      <c r="A63" s="124" t="s">
        <v>70</v>
      </c>
    </row>
    <row r="64" spans="1:15" x14ac:dyDescent="0.25">
      <c r="N64" s="17">
        <f>(K47+K48+K49+K50+L52+L53+L54+K55)</f>
        <v>0</v>
      </c>
    </row>
  </sheetData>
  <sheetProtection selectLockedCells="1"/>
  <mergeCells count="65">
    <mergeCell ref="F28:K28"/>
    <mergeCell ref="A29:K29"/>
    <mergeCell ref="A25:B25"/>
    <mergeCell ref="A36:I36"/>
    <mergeCell ref="A14:B14"/>
    <mergeCell ref="A15:B15"/>
    <mergeCell ref="A16:B16"/>
    <mergeCell ref="A24:B24"/>
    <mergeCell ref="A37:I37"/>
    <mergeCell ref="A38:I38"/>
    <mergeCell ref="A39:H39"/>
    <mergeCell ref="A31:I31"/>
    <mergeCell ref="P17:Q17"/>
    <mergeCell ref="A32:I32"/>
    <mergeCell ref="A17:B17"/>
    <mergeCell ref="A18:B18"/>
    <mergeCell ref="A30:K30"/>
    <mergeCell ref="A27:E28"/>
    <mergeCell ref="A34:H34"/>
    <mergeCell ref="A35:K35"/>
    <mergeCell ref="A33:I33"/>
    <mergeCell ref="A21:B21"/>
    <mergeCell ref="A22:B22"/>
    <mergeCell ref="A23:B23"/>
    <mergeCell ref="N2:O2"/>
    <mergeCell ref="P2:R2"/>
    <mergeCell ref="P3:R3"/>
    <mergeCell ref="N3:O3"/>
    <mergeCell ref="A11:B11"/>
    <mergeCell ref="A7:B7"/>
    <mergeCell ref="A8:B8"/>
    <mergeCell ref="A6:D6"/>
    <mergeCell ref="A9:B9"/>
    <mergeCell ref="A10:B10"/>
    <mergeCell ref="F6:K6"/>
    <mergeCell ref="A1:B1"/>
    <mergeCell ref="C1:E1"/>
    <mergeCell ref="B2:K2"/>
    <mergeCell ref="A3:K3"/>
    <mergeCell ref="A5:B5"/>
    <mergeCell ref="A40:K40"/>
    <mergeCell ref="H54:I54"/>
    <mergeCell ref="A42:I42"/>
    <mergeCell ref="A43:I43"/>
    <mergeCell ref="A44:I44"/>
    <mergeCell ref="A45:H45"/>
    <mergeCell ref="A46:K46"/>
    <mergeCell ref="A47:I47"/>
    <mergeCell ref="A48:I48"/>
    <mergeCell ref="A49:I49"/>
    <mergeCell ref="A41:I41"/>
    <mergeCell ref="A61:H61"/>
    <mergeCell ref="A50:I50"/>
    <mergeCell ref="A51:I51"/>
    <mergeCell ref="B52:F52"/>
    <mergeCell ref="H52:I52"/>
    <mergeCell ref="B53:F53"/>
    <mergeCell ref="H53:I53"/>
    <mergeCell ref="B54:F54"/>
    <mergeCell ref="A55:I55"/>
    <mergeCell ref="A56:H56"/>
    <mergeCell ref="A60:D60"/>
    <mergeCell ref="H60:I60"/>
    <mergeCell ref="A58:D58"/>
    <mergeCell ref="H57:I59"/>
  </mergeCells>
  <phoneticPr fontId="0" type="noConversion"/>
  <printOptions horizontalCentered="1" gridLines="1"/>
  <pageMargins left="0.25" right="0.25" top="1" bottom="1" header="0.48" footer="0.5"/>
  <pageSetup scale="40" orientation="portrait" r:id="rId1"/>
  <headerFooter alignWithMargins="0">
    <oddHeader>&amp;L&amp;"24,Bold"&amp;24Year 5&amp;C&amp;20Summary Proposal Budget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DE6A2-94F1-41D9-B554-847B54894E79}">
  <sheetPr codeName="Sheet7">
    <tabColor rgb="FFFF0000"/>
    <pageSetUpPr fitToPage="1"/>
  </sheetPr>
  <dimension ref="A1:R64"/>
  <sheetViews>
    <sheetView view="pageLayout" zoomScaleNormal="100" workbookViewId="0">
      <selection activeCell="A7" sqref="A7:B7"/>
    </sheetView>
  </sheetViews>
  <sheetFormatPr defaultColWidth="8.6640625" defaultRowHeight="13.2" x14ac:dyDescent="0.25"/>
  <cols>
    <col min="1" max="1" width="9.6640625" customWidth="1"/>
    <col min="2" max="2" width="19.44140625" customWidth="1"/>
    <col min="3" max="3" width="10.6640625" customWidth="1"/>
    <col min="4" max="4" width="10" customWidth="1"/>
    <col min="5" max="5" width="10.44140625" customWidth="1"/>
    <col min="6" max="6" width="12" customWidth="1"/>
    <col min="7" max="7" width="12.6640625" customWidth="1"/>
    <col min="8" max="8" width="12.33203125" style="8" customWidth="1"/>
    <col min="9" max="9" width="12.6640625" customWidth="1"/>
    <col min="10" max="10" width="10.109375" customWidth="1"/>
    <col min="11" max="11" width="11.44140625" customWidth="1"/>
    <col min="12" max="12" width="3.33203125" customWidth="1"/>
    <col min="13" max="13" width="9.109375" bestFit="1" customWidth="1"/>
    <col min="14" max="14" width="53.44140625" bestFit="1" customWidth="1"/>
    <col min="15" max="15" width="22" customWidth="1"/>
    <col min="16" max="16" width="9.6640625" customWidth="1"/>
    <col min="17" max="17" width="10" customWidth="1"/>
    <col min="18" max="18" width="19.44140625" customWidth="1"/>
  </cols>
  <sheetData>
    <row r="1" spans="1:18" ht="22.5" customHeight="1" thickBot="1" x14ac:dyDescent="0.35">
      <c r="A1" s="869" t="s">
        <v>72</v>
      </c>
      <c r="B1" s="870"/>
      <c r="C1" s="866">
        <f>Year1!C1</f>
        <v>0</v>
      </c>
      <c r="D1" s="866"/>
      <c r="E1" s="866"/>
      <c r="F1" s="42" t="s">
        <v>56</v>
      </c>
      <c r="G1" s="48">
        <f>DATE(YEAR(M14)+M1,MONTH(M14),DAY(M14))</f>
        <v>47300</v>
      </c>
      <c r="H1" s="43" t="s">
        <v>57</v>
      </c>
      <c r="I1" s="48">
        <f>DATE(YEAR(M15)+M1,MONTH(M15),DAY(M15))</f>
        <v>47664</v>
      </c>
      <c r="J1" s="44"/>
      <c r="K1" s="45" t="s">
        <v>165</v>
      </c>
      <c r="M1">
        <v>1</v>
      </c>
    </row>
    <row r="2" spans="1:18" ht="26.1" customHeight="1" thickBot="1" x14ac:dyDescent="0.35">
      <c r="A2" s="40" t="s">
        <v>63</v>
      </c>
      <c r="B2" s="871">
        <f>+Year5!B2</f>
        <v>0</v>
      </c>
      <c r="C2" s="871"/>
      <c r="D2" s="871"/>
      <c r="E2" s="871"/>
      <c r="F2" s="871"/>
      <c r="G2" s="871"/>
      <c r="H2" s="871"/>
      <c r="I2" s="871"/>
      <c r="J2" s="871"/>
      <c r="K2" s="872"/>
      <c r="M2" s="199"/>
      <c r="N2" s="886" t="s">
        <v>172</v>
      </c>
      <c r="O2" s="901"/>
      <c r="P2" s="888" t="s">
        <v>127</v>
      </c>
      <c r="Q2" s="889"/>
      <c r="R2" s="890"/>
    </row>
    <row r="3" spans="1:18" ht="13.5" customHeight="1" thickBot="1" x14ac:dyDescent="0.3">
      <c r="A3" s="873"/>
      <c r="B3" s="874"/>
      <c r="C3" s="874"/>
      <c r="D3" s="874"/>
      <c r="E3" s="874"/>
      <c r="F3" s="874"/>
      <c r="G3" s="874"/>
      <c r="H3" s="874"/>
      <c r="I3" s="874"/>
      <c r="J3" s="874"/>
      <c r="K3" s="875"/>
      <c r="M3" s="689" t="s">
        <v>64</v>
      </c>
      <c r="N3" s="894" t="s">
        <v>25</v>
      </c>
      <c r="O3" s="902"/>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N4" s="584"/>
      <c r="O4" s="652" t="s">
        <v>133</v>
      </c>
      <c r="P4" s="538"/>
      <c r="Q4" s="539"/>
      <c r="R4" s="540"/>
    </row>
    <row r="5" spans="1:18" ht="25.5" customHeight="1" thickBot="1" x14ac:dyDescent="0.3">
      <c r="A5" s="898"/>
      <c r="B5" s="899"/>
      <c r="C5" s="52" t="s">
        <v>9</v>
      </c>
      <c r="D5" s="52" t="s">
        <v>10</v>
      </c>
      <c r="E5" s="52" t="s">
        <v>13</v>
      </c>
      <c r="F5" s="699" t="s">
        <v>11</v>
      </c>
      <c r="G5" s="568" t="s">
        <v>12</v>
      </c>
      <c r="H5" s="554" t="s">
        <v>25</v>
      </c>
      <c r="I5" s="568" t="s">
        <v>0</v>
      </c>
      <c r="J5" s="568" t="s">
        <v>69</v>
      </c>
      <c r="K5" s="568" t="s">
        <v>5</v>
      </c>
      <c r="L5" s="2"/>
      <c r="M5" s="200">
        <v>0.03</v>
      </c>
      <c r="N5" s="594" t="s">
        <v>90</v>
      </c>
      <c r="O5" s="653" t="s">
        <v>25</v>
      </c>
      <c r="P5" s="673" t="s">
        <v>87</v>
      </c>
      <c r="Q5" s="204">
        <f>+Year1!Q5</f>
        <v>28469</v>
      </c>
      <c r="R5" s="206" t="s">
        <v>75</v>
      </c>
    </row>
    <row r="6" spans="1:18" x14ac:dyDescent="0.25">
      <c r="A6" s="864" t="s">
        <v>14</v>
      </c>
      <c r="B6" s="864"/>
      <c r="C6" s="864"/>
      <c r="D6" s="864"/>
      <c r="E6" s="5" t="s">
        <v>29</v>
      </c>
      <c r="F6" s="876"/>
      <c r="G6" s="877"/>
      <c r="H6" s="878"/>
      <c r="I6" s="879"/>
      <c r="J6" s="877"/>
      <c r="K6" s="880"/>
      <c r="L6" s="10"/>
      <c r="M6" s="3"/>
      <c r="N6" s="180"/>
      <c r="O6" s="637"/>
      <c r="P6" s="674" t="s">
        <v>89</v>
      </c>
      <c r="Q6" s="204">
        <f>+Year1!Q6</f>
        <v>20178</v>
      </c>
      <c r="R6" s="206" t="s">
        <v>76</v>
      </c>
    </row>
    <row r="7" spans="1:18" x14ac:dyDescent="0.25">
      <c r="A7" s="830">
        <f>Year5!A7</f>
        <v>0</v>
      </c>
      <c r="B7" s="839"/>
      <c r="C7" s="58" t="str">
        <f>Year1!C7</f>
        <v>PI</v>
      </c>
      <c r="D7" s="59">
        <v>0</v>
      </c>
      <c r="E7" s="60">
        <v>0</v>
      </c>
      <c r="F7" s="705">
        <f>Year5!F7*(1+$M$5)</f>
        <v>0</v>
      </c>
      <c r="G7" s="567">
        <f>SUM(F7/9)*E7*D7</f>
        <v>0</v>
      </c>
      <c r="H7" s="556">
        <f>IF(D7&lt;3,0,IF(AND(D7&gt;=3,D7&lt;=9),(O7),$Q5*E7))</f>
        <v>0</v>
      </c>
      <c r="I7" s="567">
        <f>G7*22.9%</f>
        <v>0</v>
      </c>
      <c r="J7" s="569">
        <f>+IF(G7&gt;0,I7/G7,0)</f>
        <v>0</v>
      </c>
      <c r="K7" s="567">
        <f>G7+H7+I7</f>
        <v>0</v>
      </c>
      <c r="L7" s="3"/>
      <c r="M7" s="176"/>
      <c r="N7" s="596" t="s">
        <v>87</v>
      </c>
      <c r="O7" s="642">
        <f>IF(G7&gt;0,(IF(N7=$P$5,(G7/F7*$Q$5),(IF(N7=$P$6,(G7/F7*$Q$6),(IF(N7=$P$7,(G7/F7*$Q$7),G7/F7*$Q$8)))))),0)</f>
        <v>0</v>
      </c>
      <c r="P7" s="674" t="s">
        <v>88</v>
      </c>
      <c r="Q7" s="204">
        <f>+Year1!Q7</f>
        <v>9431</v>
      </c>
      <c r="R7" s="206" t="s">
        <v>78</v>
      </c>
    </row>
    <row r="8" spans="1:18" x14ac:dyDescent="0.25">
      <c r="A8" s="830">
        <f>Year5!A8</f>
        <v>0</v>
      </c>
      <c r="B8" s="839"/>
      <c r="C8" s="58">
        <f>Year1!C8</f>
        <v>0</v>
      </c>
      <c r="D8" s="590">
        <v>0</v>
      </c>
      <c r="E8" s="60">
        <v>0</v>
      </c>
      <c r="F8" s="705">
        <f>Year5!F8*(1+$M$5)</f>
        <v>0</v>
      </c>
      <c r="G8" s="567">
        <f>SUM(F8/9)*E8*D8</f>
        <v>0</v>
      </c>
      <c r="H8" s="556">
        <f t="shared" ref="H8:H11" si="0">IF(D8&lt;3,0,IF(AND(D8&gt;=3,D8&lt;=9),(O8),$Q6*E8))</f>
        <v>0</v>
      </c>
      <c r="I8" s="567">
        <f>G8*22.9%</f>
        <v>0</v>
      </c>
      <c r="J8" s="569">
        <f>+IF(G8&gt;0,I8/G8,0)</f>
        <v>0</v>
      </c>
      <c r="K8" s="567">
        <f>G8+H8+I8</f>
        <v>0</v>
      </c>
      <c r="L8" s="3"/>
      <c r="M8" s="176"/>
      <c r="N8" s="596" t="s">
        <v>87</v>
      </c>
      <c r="O8" s="642">
        <f>IF(G8&gt;0,(IF(N8=$P$5,(G8/F8*$Q$5),(IF(N8=$P$6,(G8/F8*$Q$6),(IF(N8=$P$7,(G8/F8*$Q$7),G8/F8*$Q$8)))))),0)</f>
        <v>0</v>
      </c>
      <c r="P8" s="675" t="s">
        <v>140</v>
      </c>
      <c r="Q8" s="636">
        <v>0</v>
      </c>
      <c r="R8" s="638" t="s">
        <v>141</v>
      </c>
    </row>
    <row r="9" spans="1:18" x14ac:dyDescent="0.25">
      <c r="A9" s="830">
        <f>Year5!A9</f>
        <v>0</v>
      </c>
      <c r="B9" s="839"/>
      <c r="C9" s="58">
        <f>Year1!C9</f>
        <v>0</v>
      </c>
      <c r="D9" s="59">
        <v>0</v>
      </c>
      <c r="E9" s="60">
        <v>0</v>
      </c>
      <c r="F9" s="705">
        <f>Year5!F9*(1+$M$5)</f>
        <v>0</v>
      </c>
      <c r="G9" s="567">
        <f>SUM(F9/9)*E9*D9</f>
        <v>0</v>
      </c>
      <c r="H9" s="556">
        <f t="shared" si="0"/>
        <v>0</v>
      </c>
      <c r="I9" s="567">
        <f>G9*22.9%</f>
        <v>0</v>
      </c>
      <c r="J9" s="569">
        <f>+IF(G9&gt;0,I9/G9,0)</f>
        <v>0</v>
      </c>
      <c r="K9" s="567">
        <f>G9+H9+I9</f>
        <v>0</v>
      </c>
      <c r="L9" s="3"/>
      <c r="M9" s="176"/>
      <c r="N9" s="596" t="s">
        <v>87</v>
      </c>
      <c r="O9" s="642">
        <f>IF(G9&gt;0,(IF(N9=$P$5,(G9/F9*$Q$5),(IF(N9=$P$6,(G9/F9*$Q$6),(IF(N9=$P$7,(G9/F9*$Q$7),G9/F9*$Q$8)))))),0)</f>
        <v>0</v>
      </c>
      <c r="P9" s="207"/>
      <c r="Q9" s="204"/>
      <c r="R9" s="206"/>
    </row>
    <row r="10" spans="1:18" x14ac:dyDescent="0.25">
      <c r="A10" s="830">
        <f>Year5!A10</f>
        <v>0</v>
      </c>
      <c r="B10" s="839"/>
      <c r="C10" s="58">
        <f>Year1!C10</f>
        <v>0</v>
      </c>
      <c r="D10" s="59">
        <v>0</v>
      </c>
      <c r="E10" s="60">
        <v>0</v>
      </c>
      <c r="F10" s="705">
        <f>Year5!F10*(1+$M$5)</f>
        <v>0</v>
      </c>
      <c r="G10" s="567">
        <f>SUM(F10/9)*E10*D10</f>
        <v>0</v>
      </c>
      <c r="H10" s="556">
        <f t="shared" si="0"/>
        <v>0</v>
      </c>
      <c r="I10" s="567">
        <f>G10*22.9%</f>
        <v>0</v>
      </c>
      <c r="J10" s="569">
        <f>+IF(G10&gt;0,I10/G10,0)</f>
        <v>0</v>
      </c>
      <c r="K10" s="567">
        <f>G10+H10+I10</f>
        <v>0</v>
      </c>
      <c r="L10" s="3"/>
      <c r="M10" s="176" t="s">
        <v>87</v>
      </c>
      <c r="N10" s="596" t="s">
        <v>87</v>
      </c>
      <c r="O10" s="642">
        <f>IF(G10&gt;0,(IF(N10=$P$5,(G10/F10*$Q$5),(IF(N10=$P$6,(G10/F10*$Q$6),(IF(N10=$P$7,(G10/F10*$Q$7),G10/F10*$Q$8)))))),0)</f>
        <v>0</v>
      </c>
      <c r="P10" s="208" t="s">
        <v>61</v>
      </c>
      <c r="Q10" s="205"/>
      <c r="R10" s="209"/>
    </row>
    <row r="11" spans="1:18" x14ac:dyDescent="0.25">
      <c r="A11" s="830">
        <f>Year5!A11</f>
        <v>0</v>
      </c>
      <c r="B11" s="839"/>
      <c r="C11" s="58">
        <f>Year1!C11</f>
        <v>0</v>
      </c>
      <c r="D11" s="59">
        <v>0</v>
      </c>
      <c r="E11" s="60">
        <v>0</v>
      </c>
      <c r="F11" s="705">
        <f>Year5!F11*(1+$M$5)</f>
        <v>0</v>
      </c>
      <c r="G11" s="567">
        <f>SUM(F11/9)*E11*D11</f>
        <v>0</v>
      </c>
      <c r="H11" s="556">
        <f t="shared" si="0"/>
        <v>0</v>
      </c>
      <c r="I11" s="567">
        <f>G11*22.9%</f>
        <v>0</v>
      </c>
      <c r="J11" s="569">
        <f>+IF(G11&gt;0,I11/G11,0)</f>
        <v>0</v>
      </c>
      <c r="K11" s="567">
        <f>G11+H11+I11</f>
        <v>0</v>
      </c>
      <c r="L11" s="3"/>
      <c r="M11" s="176"/>
      <c r="N11" s="596"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5">
        <f>SUM(H7:H11)</f>
        <v>0</v>
      </c>
      <c r="I12" s="557">
        <f>SUM(I7:I11)</f>
        <v>0</v>
      </c>
      <c r="J12" s="141"/>
      <c r="K12" s="557">
        <f>SUM(K7:K11)</f>
        <v>0</v>
      </c>
      <c r="L12" s="3"/>
      <c r="M12" s="3"/>
      <c r="N12" s="611"/>
      <c r="O12" s="141"/>
      <c r="P12" s="212"/>
      <c r="Q12" s="213"/>
      <c r="R12" s="195"/>
    </row>
    <row r="13" spans="1:18" ht="13.8" thickBot="1" x14ac:dyDescent="0.3">
      <c r="A13" s="125" t="s">
        <v>169</v>
      </c>
      <c r="B13" s="125"/>
      <c r="C13" s="125"/>
      <c r="D13" s="125"/>
      <c r="E13" s="125"/>
      <c r="F13" s="125"/>
      <c r="G13" s="560"/>
      <c r="H13" s="666"/>
      <c r="I13" s="560"/>
      <c r="J13" s="560"/>
      <c r="K13" s="561"/>
      <c r="L13" s="3"/>
      <c r="M13" s="3"/>
      <c r="N13" s="612"/>
      <c r="O13" s="586"/>
      <c r="P13" s="6"/>
      <c r="Q13" s="7"/>
    </row>
    <row r="14" spans="1:18" x14ac:dyDescent="0.25">
      <c r="A14" s="830">
        <f>Year5!A14</f>
        <v>0</v>
      </c>
      <c r="B14" s="839"/>
      <c r="C14" s="58">
        <f>Year1!C14</f>
        <v>0</v>
      </c>
      <c r="D14" s="59">
        <v>0</v>
      </c>
      <c r="E14" s="60">
        <v>0</v>
      </c>
      <c r="F14" s="705">
        <f>Year5!F14*(1+$M$5)</f>
        <v>0</v>
      </c>
      <c r="G14" s="567">
        <f>SUM(F14/12)*E14*D14</f>
        <v>0</v>
      </c>
      <c r="H14" s="556">
        <f>+O14</f>
        <v>0</v>
      </c>
      <c r="I14" s="567">
        <f>G14*22.9%</f>
        <v>0</v>
      </c>
      <c r="J14" s="569">
        <f>+IF(G14&gt;0,I14/G14,0)</f>
        <v>0</v>
      </c>
      <c r="K14" s="567">
        <f>G14+H14+I14</f>
        <v>0</v>
      </c>
      <c r="L14" s="3"/>
      <c r="M14" s="175">
        <f>Year5!G1</f>
        <v>46935</v>
      </c>
      <c r="N14" s="676" t="s">
        <v>87</v>
      </c>
      <c r="O14" s="646">
        <f>IF(G14&gt;0,(IF(N14=$P$5,(G14/F14*$Q$5),(IF(N14=$P$6,(G14/F14*$Q$6),(IF(N14=$P$7,(G14/F14*$Q$7),G14/F14*$Q$8)))))),0)</f>
        <v>0</v>
      </c>
      <c r="P14" s="7"/>
      <c r="Q14" s="7"/>
      <c r="R14" s="147" t="s">
        <v>91</v>
      </c>
    </row>
    <row r="15" spans="1:18" x14ac:dyDescent="0.25">
      <c r="A15" s="830">
        <f>Year5!A15</f>
        <v>0</v>
      </c>
      <c r="B15" s="839"/>
      <c r="C15" s="58">
        <f>Year1!C15</f>
        <v>0</v>
      </c>
      <c r="D15" s="59">
        <v>0</v>
      </c>
      <c r="E15" s="60">
        <v>0</v>
      </c>
      <c r="F15" s="705">
        <f>Year5!F15*(1+$M$5)</f>
        <v>0</v>
      </c>
      <c r="G15" s="567">
        <f>SUM(F15/12)*E15*D15</f>
        <v>0</v>
      </c>
      <c r="H15" s="556">
        <f>+O15</f>
        <v>0</v>
      </c>
      <c r="I15" s="567">
        <f>G15*22.9%</f>
        <v>0</v>
      </c>
      <c r="J15" s="569">
        <f>+IF(G15&gt;0,I15/G15,0)</f>
        <v>0</v>
      </c>
      <c r="K15" s="567">
        <f>G15+H15+I15</f>
        <v>0</v>
      </c>
      <c r="L15" s="3"/>
      <c r="M15" s="175">
        <f>Year5!I1</f>
        <v>47299</v>
      </c>
      <c r="N15" s="596" t="s">
        <v>87</v>
      </c>
      <c r="O15" s="647">
        <f>IF(G15&gt;0,(IF(N15=$P$5,(G15/F15*$Q$5),(IF(N15=$P$6,(G15/F15*$Q$6),(IF(N15=$P$7,(G15/F15*$Q$7),G15/F15*$Q$8)))))),0)</f>
        <v>0</v>
      </c>
      <c r="P15" s="7"/>
      <c r="Q15" s="7"/>
      <c r="R15" s="12"/>
    </row>
    <row r="16" spans="1:18" x14ac:dyDescent="0.25">
      <c r="A16" s="830">
        <f>Year5!A16</f>
        <v>0</v>
      </c>
      <c r="B16" s="839"/>
      <c r="C16" s="58">
        <f>Year1!C16</f>
        <v>0</v>
      </c>
      <c r="D16" s="59">
        <v>0</v>
      </c>
      <c r="E16" s="60">
        <v>0</v>
      </c>
      <c r="F16" s="705">
        <f>Year5!F16*(1+$M$5)</f>
        <v>0</v>
      </c>
      <c r="G16" s="567">
        <f>SUM(F16/12)*E16*D16</f>
        <v>0</v>
      </c>
      <c r="H16" s="556">
        <f>+O16</f>
        <v>0</v>
      </c>
      <c r="I16" s="567">
        <f>G16*22.9%</f>
        <v>0</v>
      </c>
      <c r="J16" s="569">
        <f>+IF(G16&gt;0,I16/G16,0)</f>
        <v>0</v>
      </c>
      <c r="K16" s="567">
        <f>G16+H16+I16</f>
        <v>0</v>
      </c>
      <c r="L16" s="3"/>
      <c r="M16" s="176"/>
      <c r="N16" s="596" t="s">
        <v>87</v>
      </c>
      <c r="O16" s="647">
        <f>IF(G16&gt;0,(IF(N16=$P$5,(G16/F16*$Q$5),(IF(N16=$P$6,(G16/F16*$Q$6),(IF(N16=$P$7,(G16/F16*$Q$7),G16/F16*$Q$8)))))),0)</f>
        <v>0</v>
      </c>
      <c r="P16" s="7"/>
      <c r="Q16" s="7"/>
      <c r="R16" s="12"/>
    </row>
    <row r="17" spans="1:18" ht="13.8" x14ac:dyDescent="0.3">
      <c r="A17" s="830">
        <f>Year5!A17</f>
        <v>0</v>
      </c>
      <c r="B17" s="839"/>
      <c r="C17" s="58">
        <f>Year1!C17</f>
        <v>0</v>
      </c>
      <c r="D17" s="59">
        <v>0</v>
      </c>
      <c r="E17" s="60">
        <v>0</v>
      </c>
      <c r="F17" s="705">
        <f>Year5!F17*(1+$M$5)</f>
        <v>0</v>
      </c>
      <c r="G17" s="567">
        <f>SUM(F17/12)*E17*D17</f>
        <v>0</v>
      </c>
      <c r="H17" s="556">
        <f>+O17</f>
        <v>0</v>
      </c>
      <c r="I17" s="567">
        <f>G17*22.9%</f>
        <v>0</v>
      </c>
      <c r="J17" s="569">
        <f>+IF(G17&gt;0,I17/G17,0)</f>
        <v>0</v>
      </c>
      <c r="K17" s="567">
        <f>G17+H17+I17</f>
        <v>0</v>
      </c>
      <c r="L17" s="3"/>
      <c r="M17" s="176"/>
      <c r="N17" s="596" t="s">
        <v>87</v>
      </c>
      <c r="O17" s="647">
        <f>IF(G17&gt;0,(IF(N17=$P$5,(G17/F17*$Q$5),(IF(N17=$P$6,(G17/F17*$Q$6),(IF(N17=$P$7,(G17/F17*$Q$7),G17/F17*$Q$8)))))),0)</f>
        <v>0</v>
      </c>
      <c r="P17" s="885"/>
      <c r="Q17" s="885"/>
      <c r="R17" s="12"/>
    </row>
    <row r="18" spans="1:18" ht="13.8" thickBot="1" x14ac:dyDescent="0.3">
      <c r="A18" s="830">
        <f>Year5!A18</f>
        <v>0</v>
      </c>
      <c r="B18" s="839"/>
      <c r="C18" s="58">
        <f>Year1!C18</f>
        <v>0</v>
      </c>
      <c r="D18" s="59">
        <v>0</v>
      </c>
      <c r="E18" s="60">
        <v>0</v>
      </c>
      <c r="F18" s="705">
        <f>Year5!F18*(1+$M$5)</f>
        <v>0</v>
      </c>
      <c r="G18" s="567">
        <f>SUM(F18/12)*E18*D18</f>
        <v>0</v>
      </c>
      <c r="H18" s="556">
        <f>+O18</f>
        <v>0</v>
      </c>
      <c r="I18" s="567">
        <f>G18*22.9%</f>
        <v>0</v>
      </c>
      <c r="J18" s="569">
        <f>+IF(G18&gt;0,I18/G18,0)</f>
        <v>0</v>
      </c>
      <c r="K18" s="567">
        <f>G18+H18+I18</f>
        <v>0</v>
      </c>
      <c r="L18" s="3"/>
      <c r="M18" s="176"/>
      <c r="N18" s="599" t="s">
        <v>87</v>
      </c>
      <c r="O18" s="648">
        <f>IF(G18&gt;0,(IF(N18=$P$5,(G18/F18*$Q$5),(IF(N18=$P$6,(G18/F18*$Q$6),(IF(N18=$P$7,(G18/F18*$Q$7),G18/F18*$Q$8)))))),0)</f>
        <v>0</v>
      </c>
      <c r="P18" s="7"/>
      <c r="R18" s="12"/>
    </row>
    <row r="19" spans="1:18" x14ac:dyDescent="0.25">
      <c r="A19" s="143"/>
      <c r="B19" s="132" t="s">
        <v>175</v>
      </c>
      <c r="C19" s="133"/>
      <c r="D19" s="134"/>
      <c r="E19" s="135"/>
      <c r="F19" s="136"/>
      <c r="G19" s="557">
        <f>SUM(G14:G18)</f>
        <v>0</v>
      </c>
      <c r="H19" s="665">
        <f>SUM(H14:H18)</f>
        <v>0</v>
      </c>
      <c r="I19" s="557">
        <f>SUM(I14:I18)</f>
        <v>0</v>
      </c>
      <c r="J19" s="141"/>
      <c r="K19" s="557">
        <f>SUM(K14:K18)</f>
        <v>0</v>
      </c>
      <c r="L19" s="3"/>
      <c r="M19" s="3"/>
      <c r="N19" s="641" t="s">
        <v>142</v>
      </c>
      <c r="O19" s="3"/>
      <c r="P19" s="7"/>
      <c r="R19" s="12"/>
    </row>
    <row r="20" spans="1:18" ht="26.4" x14ac:dyDescent="0.25">
      <c r="A20" s="68" t="s">
        <v>15</v>
      </c>
      <c r="B20" s="68"/>
      <c r="C20" s="681" t="s">
        <v>151</v>
      </c>
      <c r="D20" s="69" t="s">
        <v>6</v>
      </c>
      <c r="E20" s="70" t="s">
        <v>7</v>
      </c>
      <c r="F20" s="71" t="s">
        <v>8</v>
      </c>
      <c r="G20" s="562"/>
      <c r="H20" s="668"/>
      <c r="I20" s="564"/>
      <c r="J20" s="564"/>
      <c r="K20" s="565"/>
      <c r="L20" s="3"/>
      <c r="M20" s="3"/>
      <c r="N20" s="3"/>
      <c r="O20" s="3"/>
    </row>
    <row r="21" spans="1:18" x14ac:dyDescent="0.25">
      <c r="A21" s="830">
        <f>Year5!A21</f>
        <v>0</v>
      </c>
      <c r="B21" s="839"/>
      <c r="C21" s="72">
        <f>Year1!C21</f>
        <v>0</v>
      </c>
      <c r="D21" s="73">
        <v>0</v>
      </c>
      <c r="E21" s="74">
        <v>0</v>
      </c>
      <c r="F21" s="701">
        <f>Year5!F21*(1+$M$5)</f>
        <v>0</v>
      </c>
      <c r="G21" s="567">
        <f>F21*E21*D21*C21</f>
        <v>0</v>
      </c>
      <c r="H21" s="669" t="s">
        <v>26</v>
      </c>
      <c r="I21" s="571">
        <f>SUM(G21*8%)</f>
        <v>0</v>
      </c>
      <c r="J21" s="569">
        <f>+IF(G21&gt;0,I21/G21,0)</f>
        <v>0</v>
      </c>
      <c r="K21" s="572">
        <f>SUM(G21:I21)</f>
        <v>0</v>
      </c>
      <c r="L21" s="3"/>
      <c r="M21" s="3"/>
      <c r="N21" s="3"/>
      <c r="O21" s="3"/>
    </row>
    <row r="22" spans="1:18" x14ac:dyDescent="0.25">
      <c r="A22" s="830">
        <f>Year5!A22</f>
        <v>0</v>
      </c>
      <c r="B22" s="839"/>
      <c r="C22" s="72">
        <f>Year1!C22</f>
        <v>0</v>
      </c>
      <c r="D22" s="73">
        <v>0</v>
      </c>
      <c r="E22" s="74">
        <v>0</v>
      </c>
      <c r="F22" s="701">
        <f>Year5!F22*(1+$M$5)</f>
        <v>0</v>
      </c>
      <c r="G22" s="567">
        <f t="shared" ref="G22:G25" si="1">F22*E22*D22*C22</f>
        <v>0</v>
      </c>
      <c r="H22" s="669" t="s">
        <v>26</v>
      </c>
      <c r="I22" s="573">
        <f>SUM(G22*8%)</f>
        <v>0</v>
      </c>
      <c r="J22" s="569">
        <f>+IF(G22&gt;0,I22/G22,0)</f>
        <v>0</v>
      </c>
      <c r="K22" s="572">
        <f>SUM(G22:I22)</f>
        <v>0</v>
      </c>
      <c r="L22" s="3"/>
      <c r="M22" s="3"/>
      <c r="N22" s="3"/>
      <c r="O22" s="3"/>
    </row>
    <row r="23" spans="1:18" x14ac:dyDescent="0.25">
      <c r="A23" s="830">
        <f>Year5!A23</f>
        <v>0</v>
      </c>
      <c r="B23" s="839"/>
      <c r="C23" s="72">
        <f>Year1!C23</f>
        <v>0</v>
      </c>
      <c r="D23" s="59">
        <v>0</v>
      </c>
      <c r="E23" s="74">
        <v>0</v>
      </c>
      <c r="F23" s="701">
        <f>Year5!F23*(1+$M$5)</f>
        <v>0</v>
      </c>
      <c r="G23" s="567">
        <f t="shared" si="1"/>
        <v>0</v>
      </c>
      <c r="H23" s="669" t="s">
        <v>26</v>
      </c>
      <c r="I23" s="571">
        <f>SUM(G23*8%)</f>
        <v>0</v>
      </c>
      <c r="J23" s="569">
        <f>+IF(G23&gt;0,I23/G23,0)</f>
        <v>0</v>
      </c>
      <c r="K23" s="572">
        <f>SUM(G23:I23)</f>
        <v>0</v>
      </c>
      <c r="L23" s="3"/>
      <c r="M23" s="3"/>
      <c r="N23" s="3"/>
      <c r="O23" s="3"/>
    </row>
    <row r="24" spans="1:18" x14ac:dyDescent="0.25">
      <c r="A24" s="830">
        <f>Year5!A24</f>
        <v>0</v>
      </c>
      <c r="B24" s="839"/>
      <c r="C24" s="72">
        <f>Year1!C24</f>
        <v>0</v>
      </c>
      <c r="D24" s="59">
        <v>0</v>
      </c>
      <c r="E24" s="74">
        <v>0</v>
      </c>
      <c r="F24" s="701">
        <f>Year5!F24*(1+$M$5)</f>
        <v>0</v>
      </c>
      <c r="G24" s="567">
        <f t="shared" si="1"/>
        <v>0</v>
      </c>
      <c r="H24" s="669"/>
      <c r="I24" s="571">
        <f>SUM(G24*8%)</f>
        <v>0</v>
      </c>
      <c r="J24" s="569">
        <f>+IF(G24&gt;0,I24/G24,0)</f>
        <v>0</v>
      </c>
      <c r="K24" s="572">
        <f>SUM(G24:I24)</f>
        <v>0</v>
      </c>
      <c r="L24" s="3"/>
      <c r="M24" s="3"/>
      <c r="N24" s="3"/>
      <c r="O24" s="3"/>
    </row>
    <row r="25" spans="1:18" x14ac:dyDescent="0.25">
      <c r="A25" s="830">
        <f>Year5!A25</f>
        <v>0</v>
      </c>
      <c r="B25" s="839"/>
      <c r="C25" s="72">
        <f>Year1!C25</f>
        <v>0</v>
      </c>
      <c r="D25" s="59">
        <v>0</v>
      </c>
      <c r="E25" s="74">
        <v>0</v>
      </c>
      <c r="F25" s="701">
        <f>Year5!F25*(1+$M$5)</f>
        <v>0</v>
      </c>
      <c r="G25" s="567">
        <f t="shared" si="1"/>
        <v>0</v>
      </c>
      <c r="H25" s="582" t="s">
        <v>26</v>
      </c>
      <c r="I25" s="574">
        <f>SUM(G25*8%)</f>
        <v>0</v>
      </c>
      <c r="J25" s="569">
        <f>+IF(G25&gt;0,I25/G25,0)</f>
        <v>0</v>
      </c>
      <c r="K25" s="583">
        <f>SUM(G25:I25)</f>
        <v>0</v>
      </c>
      <c r="L25" s="3"/>
      <c r="M25" s="3"/>
      <c r="N25" s="3"/>
      <c r="O25" s="3"/>
    </row>
    <row r="26" spans="1:18" x14ac:dyDescent="0.25">
      <c r="A26" s="144"/>
      <c r="B26" s="137" t="s">
        <v>86</v>
      </c>
      <c r="C26" s="138"/>
      <c r="D26" s="139"/>
      <c r="E26" s="140"/>
      <c r="F26" s="141"/>
      <c r="G26" s="557">
        <f>SUM(G21:G25)</f>
        <v>0</v>
      </c>
      <c r="H26" s="557"/>
      <c r="I26" s="557">
        <f>SUM(I21:I25)</f>
        <v>0</v>
      </c>
      <c r="J26" s="558"/>
      <c r="K26" s="559">
        <f>SUM(K21:K25)</f>
        <v>0</v>
      </c>
      <c r="L26" s="3"/>
      <c r="M26" s="3"/>
      <c r="N26" s="3"/>
      <c r="O26" s="3"/>
    </row>
    <row r="27" spans="1:18" x14ac:dyDescent="0.25">
      <c r="A27" s="896"/>
      <c r="B27" s="896"/>
      <c r="C27" s="896"/>
      <c r="D27" s="896"/>
      <c r="E27" s="896"/>
      <c r="F27" s="11" t="s">
        <v>1</v>
      </c>
      <c r="G27" s="579">
        <f>+G26+G19+G12</f>
        <v>0</v>
      </c>
      <c r="H27" s="579">
        <f>+H26+H19+H12</f>
        <v>0</v>
      </c>
      <c r="I27" s="579">
        <f>+I26+I19+I12</f>
        <v>0</v>
      </c>
      <c r="J27" s="579"/>
      <c r="K27" s="581">
        <f>+I27+H27+G27</f>
        <v>0</v>
      </c>
      <c r="L27" s="4"/>
      <c r="M27" s="4"/>
      <c r="N27" s="4"/>
      <c r="O27" s="4"/>
    </row>
    <row r="28" spans="1:18" x14ac:dyDescent="0.25">
      <c r="A28" s="897"/>
      <c r="B28" s="897"/>
      <c r="C28" s="897"/>
      <c r="D28" s="897"/>
      <c r="E28" s="897"/>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43</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52</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900" t="s">
        <v>41</v>
      </c>
      <c r="B44" s="799"/>
      <c r="C44" s="799"/>
      <c r="D44" s="799"/>
      <c r="E44" s="799"/>
      <c r="F44" s="799"/>
      <c r="G44" s="799"/>
      <c r="H44" s="799"/>
      <c r="I44" s="799"/>
      <c r="J44" s="95"/>
      <c r="K44" s="91">
        <v>0</v>
      </c>
      <c r="L44" s="3"/>
      <c r="M44" s="3"/>
      <c r="N44" s="3"/>
      <c r="O44" s="3"/>
      <c r="P44" s="16"/>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39</v>
      </c>
      <c r="B49" s="800"/>
      <c r="C49" s="800"/>
      <c r="D49" s="800"/>
      <c r="E49" s="800"/>
      <c r="F49" s="800"/>
      <c r="G49" s="800"/>
      <c r="H49" s="800"/>
      <c r="I49" s="800"/>
      <c r="J49" s="90"/>
      <c r="K49" s="94">
        <v>0</v>
      </c>
      <c r="L49" s="3"/>
      <c r="M49" s="3"/>
      <c r="N49" s="3"/>
      <c r="O49" s="3"/>
    </row>
    <row r="50" spans="1:15" x14ac:dyDescent="0.25">
      <c r="A50" s="798" t="s">
        <v>84</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4"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5">
        <f>IF(G52&gt;=25000,25000,G52)</f>
        <v>0</v>
      </c>
      <c r="M52" s="3"/>
      <c r="N52" s="3"/>
      <c r="O52" s="3"/>
    </row>
    <row r="53" spans="1:15" x14ac:dyDescent="0.25">
      <c r="A53" s="113" t="s">
        <v>34</v>
      </c>
      <c r="B53" s="824" t="s">
        <v>62</v>
      </c>
      <c r="C53" s="825"/>
      <c r="D53" s="825"/>
      <c r="E53" s="825"/>
      <c r="F53" s="826"/>
      <c r="G53" s="120">
        <v>0</v>
      </c>
      <c r="H53" s="794"/>
      <c r="I53" s="794"/>
      <c r="J53" s="97"/>
      <c r="K53" s="118"/>
      <c r="L53" s="685">
        <f t="shared" ref="L53:L54" si="2">IF(G53&gt;=25000,25000,G53)</f>
        <v>0</v>
      </c>
      <c r="M53" s="3"/>
      <c r="N53" s="3"/>
      <c r="O53" s="3"/>
    </row>
    <row r="54" spans="1:15" ht="13.8" thickBot="1" x14ac:dyDescent="0.3">
      <c r="A54" s="113" t="s">
        <v>35</v>
      </c>
      <c r="B54" s="827" t="s">
        <v>62</v>
      </c>
      <c r="C54" s="828"/>
      <c r="D54" s="828"/>
      <c r="E54" s="828"/>
      <c r="F54" s="829"/>
      <c r="G54" s="121">
        <v>0</v>
      </c>
      <c r="H54" s="794"/>
      <c r="I54" s="794"/>
      <c r="J54" s="97"/>
      <c r="K54" s="118"/>
      <c r="L54" s="685">
        <f t="shared" si="2"/>
        <v>0</v>
      </c>
      <c r="M54" s="3"/>
      <c r="N54" s="3"/>
      <c r="O54" s="3"/>
    </row>
    <row r="55" spans="1:15" x14ac:dyDescent="0.25">
      <c r="A55" s="797" t="s">
        <v>40</v>
      </c>
      <c r="B55" s="802"/>
      <c r="C55" s="802"/>
      <c r="D55" s="802"/>
      <c r="E55" s="802"/>
      <c r="F55" s="802"/>
      <c r="G55" s="802"/>
      <c r="H55" s="800"/>
      <c r="I55" s="800"/>
      <c r="J55" s="57"/>
      <c r="K55" s="91">
        <v>0</v>
      </c>
      <c r="L55" s="3"/>
      <c r="M55" s="3"/>
      <c r="N55" s="3"/>
      <c r="O55" s="3"/>
    </row>
    <row r="56" spans="1:15" ht="53.4"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114" t="s">
        <v>2</v>
      </c>
      <c r="B57" s="114"/>
      <c r="C57" s="114"/>
      <c r="D57" s="114"/>
      <c r="E57" s="115"/>
      <c r="F57" s="114"/>
      <c r="G57" s="114"/>
      <c r="H57" s="785" t="s">
        <v>159</v>
      </c>
      <c r="I57" s="786"/>
      <c r="J57" s="697" t="s">
        <v>155</v>
      </c>
      <c r="K57" s="698">
        <f>K56+K45+K39+K34+K27</f>
        <v>0</v>
      </c>
      <c r="M57" s="688" t="str">
        <f>Year1!N57</f>
        <v>Federal</v>
      </c>
    </row>
    <row r="58" spans="1:15" ht="63.75" customHeight="1" x14ac:dyDescent="0.25">
      <c r="A58" s="861"/>
      <c r="B58" s="861"/>
      <c r="C58" s="861"/>
      <c r="D58" s="861"/>
      <c r="E58" s="30" t="s">
        <v>27</v>
      </c>
      <c r="F58" s="27"/>
      <c r="G58" s="28" t="s">
        <v>28</v>
      </c>
      <c r="H58" s="787"/>
      <c r="I58" s="788"/>
      <c r="J58" s="691" t="s">
        <v>156</v>
      </c>
      <c r="K58" s="26">
        <f>IF(M57=Sheet1!A3,Year6!E59,(SUM(L56+K45+K39+K34+K27)))</f>
        <v>0</v>
      </c>
      <c r="L58" s="1"/>
      <c r="M58" s="1"/>
      <c r="N58" s="1"/>
      <c r="O58" s="1"/>
    </row>
    <row r="59" spans="1:15" x14ac:dyDescent="0.25">
      <c r="A59" s="23" t="s">
        <v>3</v>
      </c>
      <c r="B59" s="23"/>
      <c r="C59" s="24"/>
      <c r="D59" s="23"/>
      <c r="E59" s="26">
        <f>IF(M57=Sheet1!A3,SUM((K27)),Year6!K58)</f>
        <v>0</v>
      </c>
      <c r="F59" s="29"/>
      <c r="G59" s="25">
        <f>Year1!G59</f>
        <v>0.38</v>
      </c>
      <c r="H59" s="789"/>
      <c r="I59" s="790"/>
      <c r="J59" s="692" t="s">
        <v>152</v>
      </c>
      <c r="K59" s="604">
        <f>ROUND(E59*G59,0)</f>
        <v>0</v>
      </c>
      <c r="L59" s="1"/>
      <c r="M59" s="1"/>
      <c r="N59" s="1"/>
      <c r="O59" s="1"/>
    </row>
    <row r="60" spans="1:15" x14ac:dyDescent="0.25">
      <c r="A60" s="857"/>
      <c r="B60" s="858"/>
      <c r="C60" s="858"/>
      <c r="D60" s="858"/>
      <c r="E60" s="20"/>
      <c r="F60" s="21"/>
      <c r="G60" s="22"/>
      <c r="H60" s="815"/>
      <c r="I60" s="815"/>
      <c r="J60" s="18"/>
      <c r="K60" s="27"/>
      <c r="L60" s="1"/>
      <c r="M60" s="1"/>
      <c r="N60" s="1"/>
      <c r="O60" s="1"/>
    </row>
    <row r="61" spans="1:15" ht="17.399999999999999" x14ac:dyDescent="0.3">
      <c r="A61" s="859" t="s">
        <v>210</v>
      </c>
      <c r="B61" s="860"/>
      <c r="C61" s="860"/>
      <c r="D61" s="860"/>
      <c r="E61" s="860"/>
      <c r="F61" s="860"/>
      <c r="G61" s="860"/>
      <c r="H61" s="860"/>
      <c r="I61" s="19"/>
      <c r="J61" s="19" t="s">
        <v>5</v>
      </c>
      <c r="K61" s="13">
        <f>SUM(K57+K59)</f>
        <v>0</v>
      </c>
    </row>
    <row r="63" spans="1:15" x14ac:dyDescent="0.25">
      <c r="A63" s="124" t="s">
        <v>70</v>
      </c>
    </row>
    <row r="64" spans="1:15" x14ac:dyDescent="0.25">
      <c r="N64" s="17">
        <f>(K47+K48+K49+K50+L52+L53+L54+K55)</f>
        <v>0</v>
      </c>
    </row>
  </sheetData>
  <sheetProtection selectLockedCells="1"/>
  <mergeCells count="65">
    <mergeCell ref="A60:D60"/>
    <mergeCell ref="H60:I60"/>
    <mergeCell ref="A61:H61"/>
    <mergeCell ref="B54:F54"/>
    <mergeCell ref="H54:I54"/>
    <mergeCell ref="A55:I55"/>
    <mergeCell ref="A56:H56"/>
    <mergeCell ref="H57:I59"/>
    <mergeCell ref="A58:D58"/>
    <mergeCell ref="A50:I50"/>
    <mergeCell ref="A51:I51"/>
    <mergeCell ref="B52:F52"/>
    <mergeCell ref="H52:I52"/>
    <mergeCell ref="B53:F53"/>
    <mergeCell ref="H53:I53"/>
    <mergeCell ref="A49:I49"/>
    <mergeCell ref="A38:I38"/>
    <mergeCell ref="A39:H39"/>
    <mergeCell ref="A40:K40"/>
    <mergeCell ref="A41:I41"/>
    <mergeCell ref="A42:I42"/>
    <mergeCell ref="A43:I43"/>
    <mergeCell ref="A44:I44"/>
    <mergeCell ref="A45:H45"/>
    <mergeCell ref="A46:K46"/>
    <mergeCell ref="A47:I47"/>
    <mergeCell ref="A48:I48"/>
    <mergeCell ref="A37:I37"/>
    <mergeCell ref="A25:B25"/>
    <mergeCell ref="A27:E28"/>
    <mergeCell ref="F28:K28"/>
    <mergeCell ref="A29:K29"/>
    <mergeCell ref="A30:K30"/>
    <mergeCell ref="A31:I31"/>
    <mergeCell ref="A32:I32"/>
    <mergeCell ref="A33:I33"/>
    <mergeCell ref="A34:H34"/>
    <mergeCell ref="A35:K35"/>
    <mergeCell ref="A36:I36"/>
    <mergeCell ref="P17:Q17"/>
    <mergeCell ref="A18:B18"/>
    <mergeCell ref="A21:B21"/>
    <mergeCell ref="A22:B22"/>
    <mergeCell ref="A23:B23"/>
    <mergeCell ref="A24:B24"/>
    <mergeCell ref="A10:B10"/>
    <mergeCell ref="A11:B11"/>
    <mergeCell ref="A14:B14"/>
    <mergeCell ref="A15:B15"/>
    <mergeCell ref="A16:B16"/>
    <mergeCell ref="A17:B17"/>
    <mergeCell ref="A1:B1"/>
    <mergeCell ref="C1:E1"/>
    <mergeCell ref="B2:K2"/>
    <mergeCell ref="N2:O2"/>
    <mergeCell ref="A5:B5"/>
    <mergeCell ref="P2:R2"/>
    <mergeCell ref="A3:K3"/>
    <mergeCell ref="N3:O3"/>
    <mergeCell ref="P3:R3"/>
    <mergeCell ref="A9:B9"/>
    <mergeCell ref="A6:D6"/>
    <mergeCell ref="F6:K6"/>
    <mergeCell ref="A7:B7"/>
    <mergeCell ref="A8:B8"/>
  </mergeCells>
  <printOptions horizontalCentered="1" gridLines="1"/>
  <pageMargins left="0.25" right="0.25" top="1" bottom="1" header="0.48" footer="0.5"/>
  <pageSetup scale="40" orientation="portrait" r:id="rId1"/>
  <headerFooter alignWithMargins="0">
    <oddHeader>&amp;L&amp;"24,Bold"&amp;24Year 6&amp;C&amp;20Summary Proposal Budget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E98A-A45C-4892-B3CF-97055AD61BBE}">
  <sheetPr codeName="Sheet8">
    <tabColor rgb="FFFF0000"/>
    <pageSetUpPr fitToPage="1"/>
  </sheetPr>
  <dimension ref="A1:R64"/>
  <sheetViews>
    <sheetView view="pageLayout" topLeftCell="A36" zoomScaleNormal="100" workbookViewId="0">
      <selection activeCell="G59" sqref="G59"/>
    </sheetView>
  </sheetViews>
  <sheetFormatPr defaultColWidth="8.6640625" defaultRowHeight="13.2" x14ac:dyDescent="0.25"/>
  <cols>
    <col min="1" max="1" width="9.6640625" customWidth="1"/>
    <col min="2" max="2" width="19.44140625" customWidth="1"/>
    <col min="3" max="3" width="10.6640625" customWidth="1"/>
    <col min="4" max="4" width="10" customWidth="1"/>
    <col min="5" max="5" width="10.44140625" customWidth="1"/>
    <col min="6" max="6" width="12" customWidth="1"/>
    <col min="7" max="7" width="12.6640625" customWidth="1"/>
    <col min="8" max="8" width="12.33203125" style="8" customWidth="1"/>
    <col min="9" max="9" width="12.6640625" customWidth="1"/>
    <col min="10" max="10" width="10.109375" customWidth="1"/>
    <col min="11" max="11" width="11.44140625" customWidth="1"/>
    <col min="12" max="12" width="3.33203125" customWidth="1"/>
    <col min="13" max="13" width="2.44140625" customWidth="1"/>
    <col min="14" max="14" width="53.44140625" bestFit="1" customWidth="1"/>
    <col min="15" max="15" width="22" customWidth="1"/>
    <col min="16" max="16" width="9.6640625" customWidth="1"/>
    <col min="17" max="17" width="10" customWidth="1"/>
    <col min="18" max="18" width="19.44140625" customWidth="1"/>
  </cols>
  <sheetData>
    <row r="1" spans="1:18" ht="22.5" customHeight="1" thickBot="1" x14ac:dyDescent="0.35">
      <c r="A1" s="869" t="s">
        <v>72</v>
      </c>
      <c r="B1" s="870"/>
      <c r="C1" s="866">
        <f>Year1!C1</f>
        <v>0</v>
      </c>
      <c r="D1" s="866"/>
      <c r="E1" s="866"/>
      <c r="F1" s="42" t="s">
        <v>56</v>
      </c>
      <c r="G1" s="48">
        <f>DATE(YEAR(M14)+M1,MONTH(M14),DAY(M14))</f>
        <v>47665</v>
      </c>
      <c r="H1" s="43" t="s">
        <v>57</v>
      </c>
      <c r="I1" s="48">
        <f>DATE(YEAR(M15)+M1,MONTH(M15),DAY(M15))</f>
        <v>48029</v>
      </c>
      <c r="J1" s="44"/>
      <c r="K1" s="45" t="s">
        <v>211</v>
      </c>
      <c r="M1">
        <v>1</v>
      </c>
    </row>
    <row r="2" spans="1:18" ht="26.1" customHeight="1" thickBot="1" x14ac:dyDescent="0.35">
      <c r="A2" s="40" t="s">
        <v>63</v>
      </c>
      <c r="B2" s="871">
        <f>+Year5!B2</f>
        <v>0</v>
      </c>
      <c r="C2" s="871"/>
      <c r="D2" s="871"/>
      <c r="E2" s="871"/>
      <c r="F2" s="871"/>
      <c r="G2" s="871"/>
      <c r="H2" s="871"/>
      <c r="I2" s="871"/>
      <c r="J2" s="871"/>
      <c r="K2" s="872"/>
      <c r="M2" s="199"/>
      <c r="N2" s="886" t="s">
        <v>172</v>
      </c>
      <c r="O2" s="901"/>
      <c r="P2" s="888" t="s">
        <v>127</v>
      </c>
      <c r="Q2" s="889"/>
      <c r="R2" s="890"/>
    </row>
    <row r="3" spans="1:18" ht="13.5" customHeight="1" thickBot="1" x14ac:dyDescent="0.3">
      <c r="A3" s="873"/>
      <c r="B3" s="874"/>
      <c r="C3" s="874"/>
      <c r="D3" s="874"/>
      <c r="E3" s="874"/>
      <c r="F3" s="874"/>
      <c r="G3" s="874"/>
      <c r="H3" s="874"/>
      <c r="I3" s="874"/>
      <c r="J3" s="874"/>
      <c r="K3" s="875"/>
      <c r="M3" s="689" t="s">
        <v>64</v>
      </c>
      <c r="N3" s="894" t="s">
        <v>25</v>
      </c>
      <c r="O3" s="902"/>
      <c r="P3" s="891" t="s">
        <v>125</v>
      </c>
      <c r="Q3" s="892"/>
      <c r="R3" s="893"/>
    </row>
    <row r="4" spans="1:18" ht="13.5" customHeight="1" thickBot="1" x14ac:dyDescent="0.3">
      <c r="A4" s="552"/>
      <c r="B4" s="553"/>
      <c r="C4" s="553"/>
      <c r="D4" s="578" t="s">
        <v>135</v>
      </c>
      <c r="E4" s="578" t="s">
        <v>135</v>
      </c>
      <c r="F4" s="578" t="s">
        <v>135</v>
      </c>
      <c r="G4" s="555" t="s">
        <v>136</v>
      </c>
      <c r="H4" s="555" t="s">
        <v>136</v>
      </c>
      <c r="I4" s="555" t="s">
        <v>136</v>
      </c>
      <c r="J4" s="555" t="s">
        <v>136</v>
      </c>
      <c r="K4" s="555" t="s">
        <v>136</v>
      </c>
      <c r="N4" s="584"/>
      <c r="O4" s="652" t="s">
        <v>133</v>
      </c>
      <c r="P4" s="538"/>
      <c r="Q4" s="539"/>
      <c r="R4" s="540"/>
    </row>
    <row r="5" spans="1:18" ht="25.5" customHeight="1" thickBot="1" x14ac:dyDescent="0.3">
      <c r="A5" s="898"/>
      <c r="B5" s="899"/>
      <c r="C5" s="52" t="s">
        <v>9</v>
      </c>
      <c r="D5" s="52" t="s">
        <v>10</v>
      </c>
      <c r="E5" s="52" t="s">
        <v>13</v>
      </c>
      <c r="F5" s="699" t="s">
        <v>11</v>
      </c>
      <c r="G5" s="568" t="s">
        <v>12</v>
      </c>
      <c r="H5" s="554" t="s">
        <v>25</v>
      </c>
      <c r="I5" s="568" t="s">
        <v>0</v>
      </c>
      <c r="J5" s="568" t="s">
        <v>69</v>
      </c>
      <c r="K5" s="568" t="s">
        <v>5</v>
      </c>
      <c r="L5" s="2"/>
      <c r="M5" s="200">
        <v>0.03</v>
      </c>
      <c r="N5" s="594" t="s">
        <v>90</v>
      </c>
      <c r="O5" s="653" t="s">
        <v>25</v>
      </c>
      <c r="P5" s="673" t="s">
        <v>87</v>
      </c>
      <c r="Q5" s="204">
        <f>+Year1!Q5</f>
        <v>28469</v>
      </c>
      <c r="R5" s="206" t="s">
        <v>75</v>
      </c>
    </row>
    <row r="6" spans="1:18" x14ac:dyDescent="0.25">
      <c r="A6" s="864" t="s">
        <v>14</v>
      </c>
      <c r="B6" s="864"/>
      <c r="C6" s="864"/>
      <c r="D6" s="864"/>
      <c r="E6" s="5" t="s">
        <v>29</v>
      </c>
      <c r="F6" s="876"/>
      <c r="G6" s="877"/>
      <c r="H6" s="878"/>
      <c r="I6" s="879"/>
      <c r="J6" s="877"/>
      <c r="K6" s="880"/>
      <c r="L6" s="10"/>
      <c r="M6" s="3"/>
      <c r="N6" s="180"/>
      <c r="O6" s="637"/>
      <c r="P6" s="674" t="s">
        <v>89</v>
      </c>
      <c r="Q6" s="204">
        <f>+Year1!Q6</f>
        <v>20178</v>
      </c>
      <c r="R6" s="206" t="s">
        <v>76</v>
      </c>
    </row>
    <row r="7" spans="1:18" x14ac:dyDescent="0.25">
      <c r="A7" s="830">
        <f>Year6!A7</f>
        <v>0</v>
      </c>
      <c r="B7" s="839"/>
      <c r="C7" s="58" t="str">
        <f>Year6!C7</f>
        <v>PI</v>
      </c>
      <c r="D7" s="59">
        <v>0</v>
      </c>
      <c r="E7" s="60">
        <v>0</v>
      </c>
      <c r="F7" s="705">
        <f>Year6!F7*(1+$M$5)</f>
        <v>0</v>
      </c>
      <c r="G7" s="567">
        <f>SUM(F7/9)*E7*D7</f>
        <v>0</v>
      </c>
      <c r="H7" s="556">
        <f>IF(D7&lt;3,0,IF(AND(D7&gt;=3,D7&lt;=9),(O7),$Q5*E7))</f>
        <v>0</v>
      </c>
      <c r="I7" s="567">
        <f>G7*22.9%</f>
        <v>0</v>
      </c>
      <c r="J7" s="569">
        <f>+IF(G7&gt;0,I7/G7,0)</f>
        <v>0</v>
      </c>
      <c r="K7" s="567">
        <f>G7+H7+I7</f>
        <v>0</v>
      </c>
      <c r="L7" s="3"/>
      <c r="M7" s="176"/>
      <c r="N7" s="596" t="s">
        <v>87</v>
      </c>
      <c r="O7" s="642">
        <f>IF(G7&gt;0,(IF(N7=$P$5,(G7/F7*$Q$5),(IF(N7=$P$6,(G7/F7*$Q$6),(IF(N7=$P$7,(G7/F7*$Q$7),G7/F7*$Q$8)))))),0)</f>
        <v>0</v>
      </c>
      <c r="P7" s="674" t="s">
        <v>88</v>
      </c>
      <c r="Q7" s="204">
        <f>+Year1!Q7</f>
        <v>9431</v>
      </c>
      <c r="R7" s="206" t="s">
        <v>78</v>
      </c>
    </row>
    <row r="8" spans="1:18" x14ac:dyDescent="0.25">
      <c r="A8" s="830">
        <f>Year6!A8</f>
        <v>0</v>
      </c>
      <c r="B8" s="839"/>
      <c r="C8" s="58">
        <f>Year6!C8</f>
        <v>0</v>
      </c>
      <c r="D8" s="590">
        <v>0</v>
      </c>
      <c r="E8" s="60">
        <v>0</v>
      </c>
      <c r="F8" s="705">
        <f>Year6!F8*(1+$M$5)</f>
        <v>0</v>
      </c>
      <c r="G8" s="567">
        <f>SUM(F8/9)*E8*D8</f>
        <v>0</v>
      </c>
      <c r="H8" s="556">
        <f t="shared" ref="H8:H11" si="0">IF(D8&lt;3,0,IF(AND(D8&gt;=3,D8&lt;=9),(O8),$Q6*E8))</f>
        <v>0</v>
      </c>
      <c r="I8" s="567">
        <f>G8*22.9%</f>
        <v>0</v>
      </c>
      <c r="J8" s="569">
        <f>+IF(G8&gt;0,I8/G8,0)</f>
        <v>0</v>
      </c>
      <c r="K8" s="567">
        <f>G8+H8+I8</f>
        <v>0</v>
      </c>
      <c r="L8" s="3"/>
      <c r="M8" s="176"/>
      <c r="N8" s="596" t="s">
        <v>87</v>
      </c>
      <c r="O8" s="642">
        <f>IF(G8&gt;0,(IF(N8=$P$5,(G8/F8*$Q$5),(IF(N8=$P$6,(G8/F8*$Q$6),(IF(N8=$P$7,(G8/F8*$Q$7),G8/F8*$Q$8)))))),0)</f>
        <v>0</v>
      </c>
      <c r="P8" s="675" t="s">
        <v>140</v>
      </c>
      <c r="Q8" s="636">
        <v>0</v>
      </c>
      <c r="R8" s="638" t="s">
        <v>141</v>
      </c>
    </row>
    <row r="9" spans="1:18" x14ac:dyDescent="0.25">
      <c r="A9" s="830">
        <f>Year6!A9</f>
        <v>0</v>
      </c>
      <c r="B9" s="839"/>
      <c r="C9" s="58">
        <f>Year6!C9</f>
        <v>0</v>
      </c>
      <c r="D9" s="59">
        <v>0</v>
      </c>
      <c r="E9" s="60">
        <v>0</v>
      </c>
      <c r="F9" s="705">
        <f>Year6!F9*(1+$M$5)</f>
        <v>0</v>
      </c>
      <c r="G9" s="567">
        <f>SUM(F9/9)*E9*D9</f>
        <v>0</v>
      </c>
      <c r="H9" s="556">
        <f t="shared" si="0"/>
        <v>0</v>
      </c>
      <c r="I9" s="567">
        <f>G9*22.9%</f>
        <v>0</v>
      </c>
      <c r="J9" s="569">
        <f>+IF(G9&gt;0,I9/G9,0)</f>
        <v>0</v>
      </c>
      <c r="K9" s="567">
        <f>G9+H9+I9</f>
        <v>0</v>
      </c>
      <c r="L9" s="3"/>
      <c r="M9" s="176"/>
      <c r="N9" s="596" t="s">
        <v>87</v>
      </c>
      <c r="O9" s="642">
        <f>IF(G9&gt;0,(IF(N9=$P$5,(G9/F9*$Q$5),(IF(N9=$P$6,(G9/F9*$Q$6),(IF(N9=$P$7,(G9/F9*$Q$7),G9/F9*$Q$8)))))),0)</f>
        <v>0</v>
      </c>
      <c r="P9" s="207"/>
      <c r="Q9" s="204"/>
      <c r="R9" s="206"/>
    </row>
    <row r="10" spans="1:18" x14ac:dyDescent="0.25">
      <c r="A10" s="830">
        <f>Year6!A10</f>
        <v>0</v>
      </c>
      <c r="B10" s="839"/>
      <c r="C10" s="58">
        <f>Year6!C10</f>
        <v>0</v>
      </c>
      <c r="D10" s="59">
        <v>0</v>
      </c>
      <c r="E10" s="60">
        <v>0</v>
      </c>
      <c r="F10" s="705">
        <f>Year6!F10*(1+$M$5)</f>
        <v>0</v>
      </c>
      <c r="G10" s="567">
        <f>SUM(F10/9)*E10*D10</f>
        <v>0</v>
      </c>
      <c r="H10" s="556">
        <f t="shared" si="0"/>
        <v>0</v>
      </c>
      <c r="I10" s="567">
        <f>G10*22.9%</f>
        <v>0</v>
      </c>
      <c r="J10" s="569">
        <f>+IF(G10&gt;0,I10/G10,0)</f>
        <v>0</v>
      </c>
      <c r="K10" s="567">
        <f>G10+H10+I10</f>
        <v>0</v>
      </c>
      <c r="L10" s="3"/>
      <c r="M10" s="176" t="s">
        <v>87</v>
      </c>
      <c r="N10" s="596" t="s">
        <v>87</v>
      </c>
      <c r="O10" s="642">
        <f>IF(G10&gt;0,(IF(N10=$P$5,(G10/F10*$Q$5),(IF(N10=$P$6,(G10/F10*$Q$6),(IF(N10=$P$7,(G10/F10*$Q$7),G10/F10*$Q$8)))))),0)</f>
        <v>0</v>
      </c>
      <c r="P10" s="208" t="s">
        <v>61</v>
      </c>
      <c r="Q10" s="205"/>
      <c r="R10" s="209"/>
    </row>
    <row r="11" spans="1:18" x14ac:dyDescent="0.25">
      <c r="A11" s="830">
        <f>Year6!A11</f>
        <v>0</v>
      </c>
      <c r="B11" s="839"/>
      <c r="C11" s="58">
        <f>Year6!C11</f>
        <v>0</v>
      </c>
      <c r="D11" s="59">
        <v>0</v>
      </c>
      <c r="E11" s="60">
        <v>0</v>
      </c>
      <c r="F11" s="705">
        <f>Year6!F11*(1+$M$5)</f>
        <v>0</v>
      </c>
      <c r="G11" s="567">
        <f>SUM(F11/9)*E11*D11</f>
        <v>0</v>
      </c>
      <c r="H11" s="556">
        <f t="shared" si="0"/>
        <v>0</v>
      </c>
      <c r="I11" s="567">
        <f>G11*22.9%</f>
        <v>0</v>
      </c>
      <c r="J11" s="569">
        <f>+IF(G11&gt;0,I11/G11,0)</f>
        <v>0</v>
      </c>
      <c r="K11" s="567">
        <f>G11+H11+I11</f>
        <v>0</v>
      </c>
      <c r="L11" s="3"/>
      <c r="M11" s="176"/>
      <c r="N11" s="596" t="s">
        <v>87</v>
      </c>
      <c r="O11" s="642">
        <f>IF(G11&gt;0,(IF(N11=$P$5,(G11/F11*$Q$5),(IF(N11=$P$6,(G11/F11*$Q$6),(IF(N11=$P$7,(G11/F11*$Q$7),G11/F11*$Q$8)))))),0)</f>
        <v>0</v>
      </c>
      <c r="P11" s="210"/>
      <c r="Q11" s="126"/>
      <c r="R11" s="211" t="s">
        <v>170</v>
      </c>
    </row>
    <row r="12" spans="1:18" ht="13.8" thickBot="1" x14ac:dyDescent="0.3">
      <c r="A12" s="142"/>
      <c r="B12" s="132" t="s">
        <v>168</v>
      </c>
      <c r="C12" s="133"/>
      <c r="D12" s="134"/>
      <c r="E12" s="135"/>
      <c r="F12" s="136"/>
      <c r="G12" s="557">
        <f>SUM(G7:G11)</f>
        <v>0</v>
      </c>
      <c r="H12" s="665">
        <f>SUM(H7:H11)</f>
        <v>0</v>
      </c>
      <c r="I12" s="557">
        <f>SUM(I7:I11)</f>
        <v>0</v>
      </c>
      <c r="J12" s="141"/>
      <c r="K12" s="557">
        <f>SUM(K7:K11)</f>
        <v>0</v>
      </c>
      <c r="L12" s="3"/>
      <c r="M12" s="3"/>
      <c r="N12" s="611"/>
      <c r="O12" s="141"/>
      <c r="P12" s="212"/>
      <c r="Q12" s="213"/>
      <c r="R12" s="195"/>
    </row>
    <row r="13" spans="1:18" ht="13.8" thickBot="1" x14ac:dyDescent="0.3">
      <c r="A13" s="125" t="s">
        <v>169</v>
      </c>
      <c r="B13" s="125"/>
      <c r="C13" s="125"/>
      <c r="D13" s="125"/>
      <c r="E13" s="125"/>
      <c r="F13" s="125"/>
      <c r="G13" s="560"/>
      <c r="H13" s="666"/>
      <c r="I13" s="560"/>
      <c r="J13" s="560"/>
      <c r="K13" s="561"/>
      <c r="L13" s="3"/>
      <c r="M13" s="3"/>
      <c r="N13" s="612"/>
      <c r="O13" s="586"/>
      <c r="P13" s="6"/>
      <c r="Q13" s="7"/>
    </row>
    <row r="14" spans="1:18" x14ac:dyDescent="0.25">
      <c r="A14" s="830">
        <f>Year6!A14</f>
        <v>0</v>
      </c>
      <c r="B14" s="839"/>
      <c r="C14" s="58">
        <f>Year6!C14</f>
        <v>0</v>
      </c>
      <c r="D14" s="59">
        <v>0</v>
      </c>
      <c r="E14" s="60">
        <v>0</v>
      </c>
      <c r="F14" s="705">
        <f>Year6!F14*(1+$M$5)</f>
        <v>0</v>
      </c>
      <c r="G14" s="567">
        <f>SUM(F14/12)*E14*D14</f>
        <v>0</v>
      </c>
      <c r="H14" s="556">
        <f>+O14</f>
        <v>0</v>
      </c>
      <c r="I14" s="567">
        <f>G14*22.9%</f>
        <v>0</v>
      </c>
      <c r="J14" s="569">
        <f>+IF(G14&gt;0,I14/G14,0)</f>
        <v>0</v>
      </c>
      <c r="K14" s="567">
        <f>G14+H14+I14</f>
        <v>0</v>
      </c>
      <c r="L14" s="3"/>
      <c r="M14" s="175">
        <f>Year6!G1</f>
        <v>47300</v>
      </c>
      <c r="N14" s="676" t="s">
        <v>87</v>
      </c>
      <c r="O14" s="646">
        <f>IF(G14&gt;0,(IF(N14=$P$5,(G14/F14*$Q$5),(IF(N14=$P$6,(G14/F14*$Q$6),(IF(N14=$P$7,(G14/F14*$Q$7),G14/F14*$Q$8)))))),0)</f>
        <v>0</v>
      </c>
      <c r="P14" s="7"/>
      <c r="Q14" s="7"/>
      <c r="R14" s="147" t="s">
        <v>91</v>
      </c>
    </row>
    <row r="15" spans="1:18" x14ac:dyDescent="0.25">
      <c r="A15" s="830">
        <f>Year6!A15</f>
        <v>0</v>
      </c>
      <c r="B15" s="839"/>
      <c r="C15" s="58">
        <f>Year6!C15</f>
        <v>0</v>
      </c>
      <c r="D15" s="59">
        <v>0</v>
      </c>
      <c r="E15" s="60">
        <v>0</v>
      </c>
      <c r="F15" s="705">
        <f>Year6!F15*(1+$M$5)</f>
        <v>0</v>
      </c>
      <c r="G15" s="567">
        <f>SUM(F15/12)*E15*D15</f>
        <v>0</v>
      </c>
      <c r="H15" s="556">
        <f>+O15</f>
        <v>0</v>
      </c>
      <c r="I15" s="567">
        <f>G15*22.9%</f>
        <v>0</v>
      </c>
      <c r="J15" s="569">
        <f>+IF(G15&gt;0,I15/G15,0)</f>
        <v>0</v>
      </c>
      <c r="K15" s="567">
        <f>G15+H15+I15</f>
        <v>0</v>
      </c>
      <c r="L15" s="3"/>
      <c r="M15" s="175">
        <f>Year6!I1</f>
        <v>47664</v>
      </c>
      <c r="N15" s="596" t="s">
        <v>87</v>
      </c>
      <c r="O15" s="647">
        <f>IF(G15&gt;0,(IF(N15=$P$5,(G15/F15*$Q$5),(IF(N15=$P$6,(G15/F15*$Q$6),(IF(N15=$P$7,(G15/F15*$Q$7),G15/F15*$Q$8)))))),0)</f>
        <v>0</v>
      </c>
      <c r="P15" s="7"/>
      <c r="Q15" s="7"/>
      <c r="R15" s="12"/>
    </row>
    <row r="16" spans="1:18" x14ac:dyDescent="0.25">
      <c r="A16" s="830">
        <f>Year6!A16</f>
        <v>0</v>
      </c>
      <c r="B16" s="839"/>
      <c r="C16" s="58">
        <f>Year6!C16</f>
        <v>0</v>
      </c>
      <c r="D16" s="59">
        <v>0</v>
      </c>
      <c r="E16" s="60">
        <v>0</v>
      </c>
      <c r="F16" s="705">
        <f>Year6!F16*(1+$M$5)</f>
        <v>0</v>
      </c>
      <c r="G16" s="567">
        <f>SUM(F16/12)*E16*D16</f>
        <v>0</v>
      </c>
      <c r="H16" s="556">
        <f>+O16</f>
        <v>0</v>
      </c>
      <c r="I16" s="567">
        <f>G16*22.9%</f>
        <v>0</v>
      </c>
      <c r="J16" s="569">
        <f>+IF(G16&gt;0,I16/G16,0)</f>
        <v>0</v>
      </c>
      <c r="K16" s="567">
        <f>G16+H16+I16</f>
        <v>0</v>
      </c>
      <c r="L16" s="3"/>
      <c r="M16" s="176"/>
      <c r="N16" s="596" t="s">
        <v>87</v>
      </c>
      <c r="O16" s="647">
        <f>IF(G16&gt;0,(IF(N16=$P$5,(G16/F16*$Q$5),(IF(N16=$P$6,(G16/F16*$Q$6),(IF(N16=$P$7,(G16/F16*$Q$7),G16/F16*$Q$8)))))),0)</f>
        <v>0</v>
      </c>
      <c r="P16" s="7"/>
      <c r="Q16" s="7"/>
      <c r="R16" s="12"/>
    </row>
    <row r="17" spans="1:18" ht="13.8" x14ac:dyDescent="0.3">
      <c r="A17" s="830">
        <f>Year6!A17</f>
        <v>0</v>
      </c>
      <c r="B17" s="839"/>
      <c r="C17" s="58">
        <f>Year6!C17</f>
        <v>0</v>
      </c>
      <c r="D17" s="59">
        <v>0</v>
      </c>
      <c r="E17" s="60">
        <v>0</v>
      </c>
      <c r="F17" s="705">
        <f>Year6!F17*(1+$M$5)</f>
        <v>0</v>
      </c>
      <c r="G17" s="567">
        <f>SUM(F17/12)*E17*D17</f>
        <v>0</v>
      </c>
      <c r="H17" s="556">
        <f>+O17</f>
        <v>0</v>
      </c>
      <c r="I17" s="567">
        <f>G17*22.9%</f>
        <v>0</v>
      </c>
      <c r="J17" s="569">
        <f>+IF(G17&gt;0,I17/G17,0)</f>
        <v>0</v>
      </c>
      <c r="K17" s="567">
        <f>G17+H17+I17</f>
        <v>0</v>
      </c>
      <c r="L17" s="3"/>
      <c r="M17" s="176"/>
      <c r="N17" s="596" t="s">
        <v>87</v>
      </c>
      <c r="O17" s="647">
        <f>IF(G17&gt;0,(IF(N17=$P$5,(G17/F17*$Q$5),(IF(N17=$P$6,(G17/F17*$Q$6),(IF(N17=$P$7,(G17/F17*$Q$7),G17/F17*$Q$8)))))),0)</f>
        <v>0</v>
      </c>
      <c r="P17" s="885"/>
      <c r="Q17" s="885"/>
      <c r="R17" s="12"/>
    </row>
    <row r="18" spans="1:18" ht="13.8" thickBot="1" x14ac:dyDescent="0.3">
      <c r="A18" s="830">
        <f>Year6!A18</f>
        <v>0</v>
      </c>
      <c r="B18" s="839"/>
      <c r="C18" s="58">
        <f>Year6!C18</f>
        <v>0</v>
      </c>
      <c r="D18" s="59">
        <v>0</v>
      </c>
      <c r="E18" s="60">
        <v>0</v>
      </c>
      <c r="F18" s="705">
        <f>Year6!F18*(1+$M$5)</f>
        <v>0</v>
      </c>
      <c r="G18" s="567">
        <f>SUM(F18/12)*E18*D18</f>
        <v>0</v>
      </c>
      <c r="H18" s="556">
        <f>+O18</f>
        <v>0</v>
      </c>
      <c r="I18" s="567">
        <f>G18*22.9%</f>
        <v>0</v>
      </c>
      <c r="J18" s="569">
        <f>+IF(G18&gt;0,I18/G18,0)</f>
        <v>0</v>
      </c>
      <c r="K18" s="567">
        <f>G18+H18+I18</f>
        <v>0</v>
      </c>
      <c r="L18" s="3"/>
      <c r="M18" s="176"/>
      <c r="N18" s="599" t="s">
        <v>87</v>
      </c>
      <c r="O18" s="648">
        <f>IF(G18&gt;0,(IF(N18=$P$5,(G18/F18*$Q$5),(IF(N18=$P$6,(G18/F18*$Q$6),(IF(N18=$P$7,(G18/F18*$Q$7),G18/F18*$Q$8)))))),0)</f>
        <v>0</v>
      </c>
      <c r="P18" s="7"/>
      <c r="R18" s="12"/>
    </row>
    <row r="19" spans="1:18" x14ac:dyDescent="0.25">
      <c r="A19" s="143"/>
      <c r="B19" s="132" t="s">
        <v>175</v>
      </c>
      <c r="C19" s="133"/>
      <c r="D19" s="134"/>
      <c r="E19" s="135"/>
      <c r="F19" s="136"/>
      <c r="G19" s="557">
        <f>SUM(G14:G18)</f>
        <v>0</v>
      </c>
      <c r="H19" s="665">
        <f>SUM(H14:H18)</f>
        <v>0</v>
      </c>
      <c r="I19" s="557">
        <f>SUM(I14:I18)</f>
        <v>0</v>
      </c>
      <c r="J19" s="141"/>
      <c r="K19" s="557">
        <f>SUM(K14:K18)</f>
        <v>0</v>
      </c>
      <c r="L19" s="3"/>
      <c r="M19" s="3"/>
      <c r="N19" s="641" t="s">
        <v>142</v>
      </c>
      <c r="O19" s="3"/>
      <c r="P19" s="7"/>
      <c r="R19" s="12"/>
    </row>
    <row r="20" spans="1:18" ht="26.4" x14ac:dyDescent="0.25">
      <c r="A20" s="68" t="s">
        <v>15</v>
      </c>
      <c r="B20" s="68"/>
      <c r="C20" s="681" t="s">
        <v>151</v>
      </c>
      <c r="D20" s="69" t="s">
        <v>6</v>
      </c>
      <c r="E20" s="70" t="s">
        <v>7</v>
      </c>
      <c r="F20" s="71" t="s">
        <v>8</v>
      </c>
      <c r="G20" s="562"/>
      <c r="H20" s="668"/>
      <c r="I20" s="564"/>
      <c r="J20" s="564"/>
      <c r="K20" s="565"/>
      <c r="L20" s="3"/>
      <c r="M20" s="3"/>
      <c r="N20" s="3"/>
      <c r="O20" s="3"/>
    </row>
    <row r="21" spans="1:18" x14ac:dyDescent="0.25">
      <c r="A21" s="830">
        <f>Year6!A21</f>
        <v>0</v>
      </c>
      <c r="B21" s="839"/>
      <c r="C21" s="72">
        <f>Year6!C21</f>
        <v>0</v>
      </c>
      <c r="D21" s="73">
        <v>0</v>
      </c>
      <c r="E21" s="74">
        <v>0</v>
      </c>
      <c r="F21" s="701">
        <f>Year6!F21*(1+$M$5)</f>
        <v>0</v>
      </c>
      <c r="G21" s="567">
        <f>F21*E21*D21*C21</f>
        <v>0</v>
      </c>
      <c r="H21" s="669" t="s">
        <v>26</v>
      </c>
      <c r="I21" s="571">
        <f>SUM(G21*8%)</f>
        <v>0</v>
      </c>
      <c r="J21" s="569">
        <f>+IF(G21&gt;0,I21/G21,0)</f>
        <v>0</v>
      </c>
      <c r="K21" s="572">
        <f>SUM(G21:I21)</f>
        <v>0</v>
      </c>
      <c r="L21" s="3"/>
      <c r="M21" s="3"/>
      <c r="N21" s="3"/>
      <c r="O21" s="3"/>
    </row>
    <row r="22" spans="1:18" x14ac:dyDescent="0.25">
      <c r="A22" s="830">
        <f>Year6!A22</f>
        <v>0</v>
      </c>
      <c r="B22" s="839"/>
      <c r="C22" s="72">
        <f>Year6!C22</f>
        <v>0</v>
      </c>
      <c r="D22" s="73">
        <v>0</v>
      </c>
      <c r="E22" s="74">
        <v>0</v>
      </c>
      <c r="F22" s="701">
        <f>Year6!F22*(1+$M$5)</f>
        <v>0</v>
      </c>
      <c r="G22" s="567">
        <f t="shared" ref="G22:G25" si="1">F22*E22*D22*C22</f>
        <v>0</v>
      </c>
      <c r="H22" s="669" t="s">
        <v>26</v>
      </c>
      <c r="I22" s="573">
        <f>SUM(G22*8%)</f>
        <v>0</v>
      </c>
      <c r="J22" s="569">
        <f>+IF(G22&gt;0,I22/G22,0)</f>
        <v>0</v>
      </c>
      <c r="K22" s="572">
        <f>SUM(G22:I22)</f>
        <v>0</v>
      </c>
      <c r="L22" s="3"/>
      <c r="M22" s="3"/>
      <c r="N22" s="3"/>
      <c r="O22" s="3"/>
    </row>
    <row r="23" spans="1:18" x14ac:dyDescent="0.25">
      <c r="A23" s="830">
        <f>Year6!A23</f>
        <v>0</v>
      </c>
      <c r="B23" s="839"/>
      <c r="C23" s="72">
        <f>Year6!C23</f>
        <v>0</v>
      </c>
      <c r="D23" s="59">
        <v>0</v>
      </c>
      <c r="E23" s="74">
        <v>0</v>
      </c>
      <c r="F23" s="701">
        <f>Year6!F23*(1+$M$5)</f>
        <v>0</v>
      </c>
      <c r="G23" s="567">
        <f t="shared" si="1"/>
        <v>0</v>
      </c>
      <c r="H23" s="669" t="s">
        <v>26</v>
      </c>
      <c r="I23" s="571">
        <f>SUM(G23*8%)</f>
        <v>0</v>
      </c>
      <c r="J23" s="569">
        <f>+IF(G23&gt;0,I23/G23,0)</f>
        <v>0</v>
      </c>
      <c r="K23" s="572">
        <f>SUM(G23:I23)</f>
        <v>0</v>
      </c>
      <c r="L23" s="3"/>
      <c r="M23" s="3"/>
      <c r="N23" s="3"/>
      <c r="O23" s="3"/>
    </row>
    <row r="24" spans="1:18" x14ac:dyDescent="0.25">
      <c r="A24" s="830">
        <f>Year6!A24</f>
        <v>0</v>
      </c>
      <c r="B24" s="839"/>
      <c r="C24" s="72">
        <f>Year6!C24</f>
        <v>0</v>
      </c>
      <c r="D24" s="59">
        <v>0</v>
      </c>
      <c r="E24" s="74">
        <v>0</v>
      </c>
      <c r="F24" s="701">
        <f>Year6!F24*(1+$M$5)</f>
        <v>0</v>
      </c>
      <c r="G24" s="567">
        <f t="shared" si="1"/>
        <v>0</v>
      </c>
      <c r="H24" s="669"/>
      <c r="I24" s="571">
        <f>SUM(G24*8%)</f>
        <v>0</v>
      </c>
      <c r="J24" s="569">
        <f>+IF(G24&gt;0,I24/G24,0)</f>
        <v>0</v>
      </c>
      <c r="K24" s="572">
        <f>SUM(G24:I24)</f>
        <v>0</v>
      </c>
      <c r="L24" s="3"/>
      <c r="M24" s="3"/>
      <c r="N24" s="3"/>
      <c r="O24" s="3"/>
    </row>
    <row r="25" spans="1:18" x14ac:dyDescent="0.25">
      <c r="A25" s="830">
        <f>Year6!A25</f>
        <v>0</v>
      </c>
      <c r="B25" s="839"/>
      <c r="C25" s="72">
        <f>Year6!C25</f>
        <v>0</v>
      </c>
      <c r="D25" s="59">
        <v>0</v>
      </c>
      <c r="E25" s="74">
        <v>0</v>
      </c>
      <c r="F25" s="701">
        <f>Year6!F25*(1+$M$5)</f>
        <v>0</v>
      </c>
      <c r="G25" s="567">
        <f t="shared" si="1"/>
        <v>0</v>
      </c>
      <c r="H25" s="582" t="s">
        <v>26</v>
      </c>
      <c r="I25" s="574">
        <f>SUM(G25*8%)</f>
        <v>0</v>
      </c>
      <c r="J25" s="569">
        <f>+IF(G25&gt;0,I25/G25,0)</f>
        <v>0</v>
      </c>
      <c r="K25" s="583">
        <f>SUM(G25:I25)</f>
        <v>0</v>
      </c>
      <c r="L25" s="3"/>
      <c r="M25" s="3"/>
      <c r="N25" s="3"/>
      <c r="O25" s="3"/>
    </row>
    <row r="26" spans="1:18" x14ac:dyDescent="0.25">
      <c r="A26" s="144"/>
      <c r="B26" s="137" t="s">
        <v>86</v>
      </c>
      <c r="C26" s="138"/>
      <c r="D26" s="139"/>
      <c r="E26" s="140"/>
      <c r="F26" s="141"/>
      <c r="G26" s="557">
        <f>SUM(G21:G25)</f>
        <v>0</v>
      </c>
      <c r="H26" s="557"/>
      <c r="I26" s="557">
        <f>SUM(I21:I25)</f>
        <v>0</v>
      </c>
      <c r="J26" s="558"/>
      <c r="K26" s="559">
        <f>SUM(K21:K25)</f>
        <v>0</v>
      </c>
      <c r="L26" s="3"/>
      <c r="M26" s="3"/>
      <c r="N26" s="3"/>
      <c r="O26" s="3"/>
    </row>
    <row r="27" spans="1:18" x14ac:dyDescent="0.25">
      <c r="A27" s="896"/>
      <c r="B27" s="896"/>
      <c r="C27" s="896"/>
      <c r="D27" s="896"/>
      <c r="E27" s="896"/>
      <c r="F27" s="11" t="s">
        <v>1</v>
      </c>
      <c r="G27" s="579">
        <f>+G26+G19+G12</f>
        <v>0</v>
      </c>
      <c r="H27" s="579">
        <f>+H26+H19+H12</f>
        <v>0</v>
      </c>
      <c r="I27" s="579">
        <f>+I26+I19+I12</f>
        <v>0</v>
      </c>
      <c r="J27" s="579"/>
      <c r="K27" s="581">
        <f>+I27+H27+G27</f>
        <v>0</v>
      </c>
      <c r="L27" s="4"/>
      <c r="M27" s="4"/>
      <c r="N27" s="4"/>
      <c r="O27" s="4"/>
    </row>
    <row r="28" spans="1:18" x14ac:dyDescent="0.25">
      <c r="A28" s="897"/>
      <c r="B28" s="897"/>
      <c r="C28" s="897"/>
      <c r="D28" s="897"/>
      <c r="E28" s="897"/>
      <c r="F28" s="881"/>
      <c r="G28" s="882"/>
      <c r="H28" s="882"/>
      <c r="I28" s="882"/>
      <c r="J28" s="882"/>
      <c r="K28" s="883"/>
      <c r="L28" s="4"/>
      <c r="M28" s="4"/>
      <c r="N28" s="4"/>
      <c r="O28" s="4"/>
    </row>
    <row r="29" spans="1:18" ht="16.5" customHeight="1" x14ac:dyDescent="0.3">
      <c r="A29" s="884" t="s">
        <v>32</v>
      </c>
      <c r="B29" s="871"/>
      <c r="C29" s="871"/>
      <c r="D29" s="871"/>
      <c r="E29" s="871"/>
      <c r="F29" s="871"/>
      <c r="G29" s="871"/>
      <c r="H29" s="871"/>
      <c r="I29" s="871"/>
      <c r="J29" s="871"/>
      <c r="K29" s="872"/>
      <c r="L29" s="9"/>
      <c r="M29" s="4"/>
      <c r="N29" s="4"/>
      <c r="O29" s="4"/>
    </row>
    <row r="30" spans="1:18" x14ac:dyDescent="0.25">
      <c r="A30" s="863" t="s">
        <v>55</v>
      </c>
      <c r="B30" s="864"/>
      <c r="C30" s="864"/>
      <c r="D30" s="864"/>
      <c r="E30" s="864"/>
      <c r="F30" s="864"/>
      <c r="G30" s="864"/>
      <c r="H30" s="864"/>
      <c r="I30" s="864"/>
      <c r="J30" s="864"/>
      <c r="K30" s="865"/>
      <c r="L30" s="9"/>
      <c r="M30" s="4"/>
      <c r="N30" s="4"/>
      <c r="O30" s="4"/>
    </row>
    <row r="31" spans="1:18" x14ac:dyDescent="0.25">
      <c r="A31" s="833"/>
      <c r="B31" s="834"/>
      <c r="C31" s="834"/>
      <c r="D31" s="834"/>
      <c r="E31" s="834"/>
      <c r="F31" s="834"/>
      <c r="G31" s="834"/>
      <c r="H31" s="834"/>
      <c r="I31" s="834"/>
      <c r="J31" s="78"/>
      <c r="K31" s="79">
        <v>0</v>
      </c>
      <c r="L31" s="4"/>
      <c r="M31" s="4"/>
      <c r="N31" s="4"/>
      <c r="O31" s="4"/>
    </row>
    <row r="32" spans="1:18" x14ac:dyDescent="0.25">
      <c r="A32" s="835"/>
      <c r="B32" s="836"/>
      <c r="C32" s="836"/>
      <c r="D32" s="836"/>
      <c r="E32" s="836"/>
      <c r="F32" s="836"/>
      <c r="G32" s="836"/>
      <c r="H32" s="836"/>
      <c r="I32" s="836"/>
      <c r="J32" s="80"/>
      <c r="K32" s="81">
        <v>0</v>
      </c>
      <c r="L32" s="4"/>
      <c r="M32" s="4"/>
      <c r="N32" s="4"/>
      <c r="O32" s="4"/>
    </row>
    <row r="33" spans="1:18" x14ac:dyDescent="0.25">
      <c r="A33" s="837"/>
      <c r="B33" s="838"/>
      <c r="C33" s="838"/>
      <c r="D33" s="838"/>
      <c r="E33" s="838"/>
      <c r="F33" s="838"/>
      <c r="G33" s="838"/>
      <c r="H33" s="838"/>
      <c r="I33" s="838"/>
      <c r="J33" s="82"/>
      <c r="K33" s="83">
        <v>0</v>
      </c>
      <c r="L33" s="4"/>
      <c r="M33" s="4"/>
      <c r="N33" s="4"/>
      <c r="O33" s="4"/>
    </row>
    <row r="34" spans="1:18" x14ac:dyDescent="0.25">
      <c r="A34" s="803"/>
      <c r="B34" s="804"/>
      <c r="C34" s="804"/>
      <c r="D34" s="804"/>
      <c r="E34" s="804"/>
      <c r="F34" s="804"/>
      <c r="G34" s="804"/>
      <c r="H34" s="804"/>
      <c r="I34" s="84"/>
      <c r="J34" s="85" t="s">
        <v>5</v>
      </c>
      <c r="K34" s="86">
        <f>SUM(K30:K33)</f>
        <v>0</v>
      </c>
      <c r="L34" s="3"/>
      <c r="M34" s="3"/>
      <c r="N34" s="3"/>
      <c r="O34" s="3"/>
    </row>
    <row r="35" spans="1:18" x14ac:dyDescent="0.25">
      <c r="A35" s="806" t="s">
        <v>36</v>
      </c>
      <c r="B35" s="807"/>
      <c r="C35" s="807"/>
      <c r="D35" s="807"/>
      <c r="E35" s="807"/>
      <c r="F35" s="807"/>
      <c r="G35" s="807"/>
      <c r="H35" s="807"/>
      <c r="I35" s="807"/>
      <c r="J35" s="807"/>
      <c r="K35" s="808"/>
      <c r="L35" s="10"/>
      <c r="M35" s="3"/>
      <c r="N35" s="3"/>
      <c r="O35" s="3"/>
    </row>
    <row r="36" spans="1:18" x14ac:dyDescent="0.25">
      <c r="A36" s="805" t="s">
        <v>43</v>
      </c>
      <c r="B36" s="802"/>
      <c r="C36" s="802"/>
      <c r="D36" s="802"/>
      <c r="E36" s="802"/>
      <c r="F36" s="802"/>
      <c r="G36" s="802"/>
      <c r="H36" s="802"/>
      <c r="I36" s="802"/>
      <c r="J36" s="87"/>
      <c r="K36" s="88">
        <v>0</v>
      </c>
      <c r="L36" s="3"/>
      <c r="M36" s="3"/>
      <c r="N36" s="3"/>
      <c r="O36" s="3"/>
      <c r="Q36" s="17"/>
    </row>
    <row r="37" spans="1:18" x14ac:dyDescent="0.25">
      <c r="A37" s="797" t="s">
        <v>44</v>
      </c>
      <c r="B37" s="800"/>
      <c r="C37" s="800"/>
      <c r="D37" s="800"/>
      <c r="E37" s="800"/>
      <c r="F37" s="800"/>
      <c r="G37" s="800"/>
      <c r="H37" s="800"/>
      <c r="I37" s="800"/>
      <c r="J37" s="90"/>
      <c r="K37" s="91">
        <v>0</v>
      </c>
      <c r="L37" s="3"/>
      <c r="M37" s="3"/>
      <c r="N37" s="3"/>
      <c r="O37" s="3"/>
    </row>
    <row r="38" spans="1:18" x14ac:dyDescent="0.25">
      <c r="A38" s="798" t="s">
        <v>58</v>
      </c>
      <c r="B38" s="830"/>
      <c r="C38" s="830"/>
      <c r="D38" s="830"/>
      <c r="E38" s="830"/>
      <c r="F38" s="830"/>
      <c r="G38" s="830"/>
      <c r="H38" s="830"/>
      <c r="I38" s="830"/>
      <c r="J38" s="57"/>
      <c r="K38" s="91">
        <v>0</v>
      </c>
      <c r="L38" s="3"/>
      <c r="M38" s="3"/>
      <c r="N38" s="3"/>
      <c r="O38" s="3"/>
    </row>
    <row r="39" spans="1:18" x14ac:dyDescent="0.25">
      <c r="A39" s="831"/>
      <c r="B39" s="832"/>
      <c r="C39" s="832"/>
      <c r="D39" s="832"/>
      <c r="E39" s="832"/>
      <c r="F39" s="832"/>
      <c r="G39" s="832"/>
      <c r="H39" s="832"/>
      <c r="I39" s="84"/>
      <c r="J39" s="85" t="s">
        <v>5</v>
      </c>
      <c r="K39" s="86">
        <f>SUM(K35:K38)</f>
        <v>0</v>
      </c>
      <c r="L39" s="3"/>
      <c r="M39" s="3"/>
      <c r="N39" s="3"/>
      <c r="O39" s="3"/>
    </row>
    <row r="40" spans="1:18" x14ac:dyDescent="0.25">
      <c r="A40" s="806" t="s">
        <v>54</v>
      </c>
      <c r="B40" s="807"/>
      <c r="C40" s="807"/>
      <c r="D40" s="807"/>
      <c r="E40" s="807"/>
      <c r="F40" s="807"/>
      <c r="G40" s="807"/>
      <c r="H40" s="807"/>
      <c r="I40" s="807"/>
      <c r="J40" s="807"/>
      <c r="K40" s="808"/>
      <c r="L40" s="10"/>
      <c r="M40" s="3"/>
      <c r="N40" s="3"/>
      <c r="O40" s="3"/>
    </row>
    <row r="41" spans="1:18" x14ac:dyDescent="0.25">
      <c r="A41" s="862" t="s">
        <v>79</v>
      </c>
      <c r="B41" s="820"/>
      <c r="C41" s="820"/>
      <c r="D41" s="820"/>
      <c r="E41" s="820"/>
      <c r="F41" s="820"/>
      <c r="G41" s="820"/>
      <c r="H41" s="820"/>
      <c r="I41" s="820"/>
      <c r="J41" s="92"/>
      <c r="K41" s="88">
        <v>0</v>
      </c>
      <c r="L41" s="3"/>
      <c r="M41" s="3"/>
      <c r="N41" s="3"/>
      <c r="O41" s="3"/>
    </row>
    <row r="42" spans="1:18" x14ac:dyDescent="0.25">
      <c r="A42" s="795" t="s">
        <v>52</v>
      </c>
      <c r="B42" s="796"/>
      <c r="C42" s="796"/>
      <c r="D42" s="796"/>
      <c r="E42" s="796"/>
      <c r="F42" s="796"/>
      <c r="G42" s="796"/>
      <c r="H42" s="796"/>
      <c r="I42" s="796"/>
      <c r="J42" s="93"/>
      <c r="K42" s="94">
        <v>0</v>
      </c>
      <c r="L42" s="3"/>
      <c r="M42" s="3"/>
      <c r="N42" s="3"/>
      <c r="O42" s="3"/>
      <c r="R42" s="17"/>
    </row>
    <row r="43" spans="1:18" x14ac:dyDescent="0.25">
      <c r="A43" s="795" t="s">
        <v>53</v>
      </c>
      <c r="B43" s="796"/>
      <c r="C43" s="796"/>
      <c r="D43" s="796"/>
      <c r="E43" s="796"/>
      <c r="F43" s="796"/>
      <c r="G43" s="796"/>
      <c r="H43" s="796"/>
      <c r="I43" s="796"/>
      <c r="J43" s="93"/>
      <c r="K43" s="94">
        <v>0</v>
      </c>
      <c r="L43" s="3"/>
      <c r="M43" s="3"/>
      <c r="N43" s="3"/>
      <c r="O43" s="3"/>
    </row>
    <row r="44" spans="1:18" x14ac:dyDescent="0.25">
      <c r="A44" s="900" t="s">
        <v>41</v>
      </c>
      <c r="B44" s="799"/>
      <c r="C44" s="799"/>
      <c r="D44" s="799"/>
      <c r="E44" s="799"/>
      <c r="F44" s="799"/>
      <c r="G44" s="799"/>
      <c r="H44" s="799"/>
      <c r="I44" s="799"/>
      <c r="J44" s="95"/>
      <c r="K44" s="91">
        <v>0</v>
      </c>
      <c r="L44" s="3"/>
      <c r="M44" s="3"/>
      <c r="N44" s="3"/>
      <c r="O44" s="3"/>
      <c r="P44" s="16"/>
      <c r="R44" s="17"/>
    </row>
    <row r="45" spans="1:18" x14ac:dyDescent="0.25">
      <c r="A45" s="803"/>
      <c r="B45" s="804"/>
      <c r="C45" s="804"/>
      <c r="D45" s="804"/>
      <c r="E45" s="804"/>
      <c r="F45" s="804"/>
      <c r="G45" s="804"/>
      <c r="H45" s="804"/>
      <c r="I45" s="84"/>
      <c r="J45" s="85" t="s">
        <v>5</v>
      </c>
      <c r="K45" s="86">
        <f>SUM(K41:K44)</f>
        <v>0</v>
      </c>
      <c r="L45" s="3"/>
      <c r="M45" s="3"/>
      <c r="N45" s="3"/>
      <c r="O45" s="3"/>
      <c r="P45" s="16"/>
      <c r="R45" s="17"/>
    </row>
    <row r="46" spans="1:18" x14ac:dyDescent="0.25">
      <c r="A46" s="806" t="s">
        <v>37</v>
      </c>
      <c r="B46" s="807"/>
      <c r="C46" s="807"/>
      <c r="D46" s="807"/>
      <c r="E46" s="807"/>
      <c r="F46" s="807"/>
      <c r="G46" s="807"/>
      <c r="H46" s="807"/>
      <c r="I46" s="807"/>
      <c r="J46" s="807"/>
      <c r="K46" s="808"/>
      <c r="L46" s="10"/>
      <c r="M46" s="3"/>
      <c r="N46" s="3"/>
      <c r="O46" s="3"/>
      <c r="P46" s="16"/>
      <c r="R46" s="17"/>
    </row>
    <row r="47" spans="1:18" x14ac:dyDescent="0.25">
      <c r="A47" s="805" t="s">
        <v>38</v>
      </c>
      <c r="B47" s="802"/>
      <c r="C47" s="802"/>
      <c r="D47" s="802"/>
      <c r="E47" s="802"/>
      <c r="F47" s="802"/>
      <c r="G47" s="802"/>
      <c r="H47" s="802"/>
      <c r="I47" s="802"/>
      <c r="J47" s="87"/>
      <c r="K47" s="88">
        <v>0</v>
      </c>
      <c r="L47" s="3"/>
      <c r="M47" s="3"/>
      <c r="N47" s="3"/>
      <c r="O47" s="3"/>
    </row>
    <row r="48" spans="1:18" x14ac:dyDescent="0.25">
      <c r="A48" s="797" t="s">
        <v>42</v>
      </c>
      <c r="B48" s="800"/>
      <c r="C48" s="800"/>
      <c r="D48" s="800"/>
      <c r="E48" s="800"/>
      <c r="F48" s="800"/>
      <c r="G48" s="800"/>
      <c r="H48" s="800"/>
      <c r="I48" s="800"/>
      <c r="J48" s="90"/>
      <c r="K48" s="94">
        <v>0</v>
      </c>
      <c r="L48" s="3"/>
      <c r="M48" s="3"/>
      <c r="N48" s="3"/>
      <c r="O48" s="3"/>
    </row>
    <row r="49" spans="1:15" x14ac:dyDescent="0.25">
      <c r="A49" s="797" t="s">
        <v>39</v>
      </c>
      <c r="B49" s="800"/>
      <c r="C49" s="800"/>
      <c r="D49" s="800"/>
      <c r="E49" s="800"/>
      <c r="F49" s="800"/>
      <c r="G49" s="800"/>
      <c r="H49" s="800"/>
      <c r="I49" s="800"/>
      <c r="J49" s="90"/>
      <c r="K49" s="94">
        <v>0</v>
      </c>
      <c r="L49" s="3"/>
      <c r="M49" s="3"/>
      <c r="N49" s="3"/>
      <c r="O49" s="3"/>
    </row>
    <row r="50" spans="1:15" x14ac:dyDescent="0.25">
      <c r="A50" s="798" t="s">
        <v>84</v>
      </c>
      <c r="B50" s="830"/>
      <c r="C50" s="830"/>
      <c r="D50" s="830"/>
      <c r="E50" s="830"/>
      <c r="F50" s="830"/>
      <c r="G50" s="830"/>
      <c r="H50" s="830"/>
      <c r="I50" s="830"/>
      <c r="J50" s="57"/>
      <c r="K50" s="94">
        <v>0</v>
      </c>
      <c r="L50" s="3"/>
      <c r="M50" s="3"/>
      <c r="N50" s="3"/>
      <c r="O50" s="3"/>
    </row>
    <row r="51" spans="1:15" ht="14.4" thickBot="1" x14ac:dyDescent="0.3">
      <c r="A51" s="801" t="s">
        <v>74</v>
      </c>
      <c r="B51" s="802"/>
      <c r="C51" s="802"/>
      <c r="D51" s="802"/>
      <c r="E51" s="802"/>
      <c r="F51" s="802"/>
      <c r="G51" s="802"/>
      <c r="H51" s="802"/>
      <c r="I51" s="802"/>
      <c r="J51" s="87"/>
      <c r="K51" s="122">
        <f>SUM(G52:G54)</f>
        <v>0</v>
      </c>
      <c r="L51" s="3"/>
      <c r="M51" s="3"/>
      <c r="N51" s="684" t="str">
        <f>Year1!M51</f>
        <v>F&amp;A Calcuated on Salaries, Wages, and Fringe Benefits Only</v>
      </c>
      <c r="O51" s="3"/>
    </row>
    <row r="52" spans="1:15" x14ac:dyDescent="0.25">
      <c r="A52" s="112" t="s">
        <v>33</v>
      </c>
      <c r="B52" s="821" t="s">
        <v>62</v>
      </c>
      <c r="C52" s="822"/>
      <c r="D52" s="822"/>
      <c r="E52" s="822"/>
      <c r="F52" s="823"/>
      <c r="G52" s="119">
        <v>0</v>
      </c>
      <c r="H52" s="794"/>
      <c r="I52" s="794"/>
      <c r="J52" s="97"/>
      <c r="K52" s="118"/>
      <c r="L52" s="685">
        <f>IF(G52&gt;=25000,25000,G52)</f>
        <v>0</v>
      </c>
      <c r="M52" s="3"/>
      <c r="N52" s="3"/>
      <c r="O52" s="3"/>
    </row>
    <row r="53" spans="1:15" x14ac:dyDescent="0.25">
      <c r="A53" s="113" t="s">
        <v>34</v>
      </c>
      <c r="B53" s="824" t="s">
        <v>62</v>
      </c>
      <c r="C53" s="825"/>
      <c r="D53" s="825"/>
      <c r="E53" s="825"/>
      <c r="F53" s="826"/>
      <c r="G53" s="120">
        <v>0</v>
      </c>
      <c r="H53" s="794"/>
      <c r="I53" s="794"/>
      <c r="J53" s="97"/>
      <c r="K53" s="118"/>
      <c r="L53" s="685">
        <f t="shared" ref="L53:L54" si="2">IF(G53&gt;=25000,25000,G53)</f>
        <v>0</v>
      </c>
      <c r="M53" s="3"/>
      <c r="N53" s="3"/>
      <c r="O53" s="3"/>
    </row>
    <row r="54" spans="1:15" ht="13.8" thickBot="1" x14ac:dyDescent="0.3">
      <c r="A54" s="113" t="s">
        <v>35</v>
      </c>
      <c r="B54" s="827" t="s">
        <v>62</v>
      </c>
      <c r="C54" s="828"/>
      <c r="D54" s="828"/>
      <c r="E54" s="828"/>
      <c r="F54" s="829"/>
      <c r="G54" s="121">
        <v>0</v>
      </c>
      <c r="H54" s="794"/>
      <c r="I54" s="794"/>
      <c r="J54" s="97"/>
      <c r="K54" s="118"/>
      <c r="L54" s="685">
        <f t="shared" si="2"/>
        <v>0</v>
      </c>
      <c r="M54" s="3"/>
      <c r="N54" s="3"/>
      <c r="O54" s="3"/>
    </row>
    <row r="55" spans="1:15" x14ac:dyDescent="0.25">
      <c r="A55" s="797" t="s">
        <v>40</v>
      </c>
      <c r="B55" s="802"/>
      <c r="C55" s="802"/>
      <c r="D55" s="802"/>
      <c r="E55" s="802"/>
      <c r="F55" s="802"/>
      <c r="G55" s="802"/>
      <c r="H55" s="800"/>
      <c r="I55" s="800"/>
      <c r="J55" s="57"/>
      <c r="K55" s="91">
        <v>0</v>
      </c>
      <c r="L55" s="3"/>
      <c r="M55" s="3"/>
      <c r="N55" s="3"/>
      <c r="O55" s="3"/>
    </row>
    <row r="56" spans="1:15" ht="53.4" thickBot="1" x14ac:dyDescent="0.3">
      <c r="A56" s="791"/>
      <c r="B56" s="792"/>
      <c r="C56" s="792"/>
      <c r="D56" s="792"/>
      <c r="E56" s="792"/>
      <c r="F56" s="792"/>
      <c r="G56" s="792"/>
      <c r="H56" s="792"/>
      <c r="I56" s="591"/>
      <c r="J56" s="690" t="s">
        <v>157</v>
      </c>
      <c r="K56" s="592">
        <f>SUM(K47:K55)</f>
        <v>0</v>
      </c>
      <c r="L56" s="684">
        <f>(K47+K48+K49+K50+L52+L53+L54+K55)</f>
        <v>0</v>
      </c>
      <c r="M56" s="3"/>
      <c r="N56" s="3"/>
      <c r="O56" s="3"/>
    </row>
    <row r="57" spans="1:15" ht="26.25" customHeight="1" thickBot="1" x14ac:dyDescent="0.3">
      <c r="A57" s="114" t="s">
        <v>2</v>
      </c>
      <c r="B57" s="114"/>
      <c r="C57" s="114"/>
      <c r="D57" s="114"/>
      <c r="E57" s="115"/>
      <c r="F57" s="114"/>
      <c r="G57" s="114"/>
      <c r="H57" s="785" t="s">
        <v>159</v>
      </c>
      <c r="I57" s="786"/>
      <c r="J57" s="697" t="s">
        <v>155</v>
      </c>
      <c r="K57" s="698">
        <f>K56+K45+K39+K34+K27</f>
        <v>0</v>
      </c>
      <c r="M57" s="688" t="str">
        <f>Year1!N57</f>
        <v>Federal</v>
      </c>
    </row>
    <row r="58" spans="1:15" ht="63.75" customHeight="1" x14ac:dyDescent="0.25">
      <c r="A58" s="861"/>
      <c r="B58" s="861"/>
      <c r="C58" s="861"/>
      <c r="D58" s="861"/>
      <c r="E58" s="30" t="s">
        <v>27</v>
      </c>
      <c r="F58" s="27"/>
      <c r="G58" s="28" t="s">
        <v>28</v>
      </c>
      <c r="H58" s="787"/>
      <c r="I58" s="788"/>
      <c r="J58" s="691" t="s">
        <v>156</v>
      </c>
      <c r="K58" s="26">
        <f>IF(M57=Sheet1!A3,Year7!E59,(SUM(L56+K45+K39+K34+K27)))</f>
        <v>0</v>
      </c>
      <c r="L58" s="1"/>
      <c r="M58" s="1"/>
      <c r="N58" s="1"/>
      <c r="O58" s="1"/>
    </row>
    <row r="59" spans="1:15" x14ac:dyDescent="0.25">
      <c r="A59" s="23" t="s">
        <v>3</v>
      </c>
      <c r="B59" s="23"/>
      <c r="C59" s="24"/>
      <c r="D59" s="23"/>
      <c r="E59" s="26">
        <f>IF(M57=Sheet1!A3,SUM((K27)),Year7!K58)</f>
        <v>0</v>
      </c>
      <c r="F59" s="29"/>
      <c r="G59" s="25">
        <f>Year1!G59</f>
        <v>0.38</v>
      </c>
      <c r="H59" s="789"/>
      <c r="I59" s="790"/>
      <c r="J59" s="692" t="s">
        <v>152</v>
      </c>
      <c r="K59" s="604">
        <f>ROUND(E59*G59,0)</f>
        <v>0</v>
      </c>
      <c r="L59" s="1"/>
      <c r="M59" s="1"/>
      <c r="N59" s="1"/>
      <c r="O59" s="1"/>
    </row>
    <row r="60" spans="1:15" x14ac:dyDescent="0.25">
      <c r="A60" s="857"/>
      <c r="B60" s="858"/>
      <c r="C60" s="858"/>
      <c r="D60" s="858"/>
      <c r="E60" s="20"/>
      <c r="F60" s="21"/>
      <c r="G60" s="22"/>
      <c r="H60" s="815"/>
      <c r="I60" s="815"/>
      <c r="J60" s="18"/>
      <c r="K60" s="27"/>
      <c r="L60" s="1"/>
      <c r="M60" s="1"/>
      <c r="N60" s="1"/>
      <c r="O60" s="1"/>
    </row>
    <row r="61" spans="1:15" ht="17.399999999999999" x14ac:dyDescent="0.3">
      <c r="A61" s="859" t="s">
        <v>209</v>
      </c>
      <c r="B61" s="860"/>
      <c r="C61" s="860"/>
      <c r="D61" s="860"/>
      <c r="E61" s="860"/>
      <c r="F61" s="860"/>
      <c r="G61" s="860"/>
      <c r="H61" s="860"/>
      <c r="I61" s="19"/>
      <c r="J61" s="19" t="s">
        <v>5</v>
      </c>
      <c r="K61" s="13">
        <f>SUM(K57+K59)</f>
        <v>0</v>
      </c>
    </row>
    <row r="63" spans="1:15" x14ac:dyDescent="0.25">
      <c r="A63" s="124" t="s">
        <v>70</v>
      </c>
    </row>
    <row r="64" spans="1:15" x14ac:dyDescent="0.25">
      <c r="N64" s="17">
        <f>(K47+K48+K49+K50+L52+L53+L54+K55)</f>
        <v>0</v>
      </c>
    </row>
  </sheetData>
  <sheetProtection selectLockedCells="1"/>
  <mergeCells count="65">
    <mergeCell ref="P2:R2"/>
    <mergeCell ref="A3:K3"/>
    <mergeCell ref="N3:O3"/>
    <mergeCell ref="P3:R3"/>
    <mergeCell ref="A9:B9"/>
    <mergeCell ref="A6:D6"/>
    <mergeCell ref="F6:K6"/>
    <mergeCell ref="A7:B7"/>
    <mergeCell ref="A8:B8"/>
    <mergeCell ref="A1:B1"/>
    <mergeCell ref="C1:E1"/>
    <mergeCell ref="B2:K2"/>
    <mergeCell ref="N2:O2"/>
    <mergeCell ref="A5:B5"/>
    <mergeCell ref="A24:B24"/>
    <mergeCell ref="A10:B10"/>
    <mergeCell ref="A11:B11"/>
    <mergeCell ref="A14:B14"/>
    <mergeCell ref="A15:B15"/>
    <mergeCell ref="A16:B16"/>
    <mergeCell ref="A17:B17"/>
    <mergeCell ref="P17:Q17"/>
    <mergeCell ref="A18:B18"/>
    <mergeCell ref="A21:B21"/>
    <mergeCell ref="A22:B22"/>
    <mergeCell ref="A23:B23"/>
    <mergeCell ref="A37:I37"/>
    <mergeCell ref="A25:B25"/>
    <mergeCell ref="A27:E28"/>
    <mergeCell ref="F28:K28"/>
    <mergeCell ref="A29:K29"/>
    <mergeCell ref="A30:K30"/>
    <mergeCell ref="A31:I31"/>
    <mergeCell ref="A32:I32"/>
    <mergeCell ref="A33:I33"/>
    <mergeCell ref="A34:H34"/>
    <mergeCell ref="A35:K35"/>
    <mergeCell ref="A36:I36"/>
    <mergeCell ref="A49:I49"/>
    <mergeCell ref="A38:I38"/>
    <mergeCell ref="A39:H39"/>
    <mergeCell ref="A40:K40"/>
    <mergeCell ref="A41:I41"/>
    <mergeCell ref="A42:I42"/>
    <mergeCell ref="A43:I43"/>
    <mergeCell ref="A44:I44"/>
    <mergeCell ref="A45:H45"/>
    <mergeCell ref="A46:K46"/>
    <mergeCell ref="A47:I47"/>
    <mergeCell ref="A48:I48"/>
    <mergeCell ref="A50:I50"/>
    <mergeCell ref="A51:I51"/>
    <mergeCell ref="B52:F52"/>
    <mergeCell ref="H52:I52"/>
    <mergeCell ref="B53:F53"/>
    <mergeCell ref="H53:I53"/>
    <mergeCell ref="A60:D60"/>
    <mergeCell ref="H60:I60"/>
    <mergeCell ref="A61:H61"/>
    <mergeCell ref="B54:F54"/>
    <mergeCell ref="H54:I54"/>
    <mergeCell ref="A55:I55"/>
    <mergeCell ref="A56:H56"/>
    <mergeCell ref="H57:I59"/>
    <mergeCell ref="A58:D58"/>
  </mergeCells>
  <printOptions horizontalCentered="1" gridLines="1"/>
  <pageMargins left="0.25" right="0.25" top="1" bottom="1" header="0.48" footer="0.5"/>
  <pageSetup scale="41" orientation="portrait" r:id="rId1"/>
  <headerFooter alignWithMargins="0">
    <oddHeader>&amp;L&amp;"24,Bold"&amp;24Year 7&amp;C&amp;20Summary Proposal Budget</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8" tint="0.79998168889431442"/>
  </sheetPr>
  <dimension ref="A1:DL205"/>
  <sheetViews>
    <sheetView topLeftCell="A17" workbookViewId="0">
      <selection activeCell="B26" sqref="B26"/>
    </sheetView>
  </sheetViews>
  <sheetFormatPr defaultColWidth="8.6640625" defaultRowHeight="13.2" x14ac:dyDescent="0.25"/>
  <cols>
    <col min="1" max="1" width="21.33203125" customWidth="1"/>
    <col min="2" max="2" width="11.44140625" customWidth="1"/>
    <col min="3" max="5" width="11.6640625" customWidth="1"/>
    <col min="6" max="8" width="12.6640625" customWidth="1"/>
    <col min="9" max="9" width="15.33203125" customWidth="1"/>
    <col min="10" max="10" width="12.33203125" customWidth="1"/>
    <col min="11" max="11" width="11.6640625" customWidth="1"/>
  </cols>
  <sheetData>
    <row r="1" spans="1:84" ht="15.6" x14ac:dyDescent="0.3">
      <c r="A1" s="157" t="s">
        <v>114</v>
      </c>
      <c r="B1" s="158"/>
      <c r="C1" s="156"/>
      <c r="D1" s="155"/>
      <c r="E1" s="155"/>
      <c r="F1" s="155"/>
      <c r="G1" s="155"/>
      <c r="H1" s="155"/>
      <c r="I1" s="155"/>
      <c r="J1" s="155"/>
      <c r="K1" s="155"/>
      <c r="L1" s="155"/>
      <c r="M1" s="155"/>
    </row>
    <row r="2" spans="1:84" ht="15.6" x14ac:dyDescent="0.3">
      <c r="A2" s="869" t="s">
        <v>72</v>
      </c>
      <c r="B2" s="870"/>
      <c r="C2" s="870">
        <f>Year1!C1</f>
        <v>0</v>
      </c>
      <c r="D2" s="870"/>
      <c r="E2" s="870"/>
      <c r="F2" s="44"/>
      <c r="G2" s="42" t="s">
        <v>56</v>
      </c>
      <c r="H2" s="42"/>
      <c r="I2" s="48">
        <f>+Year1!G1</f>
        <v>45474</v>
      </c>
      <c r="J2" s="43" t="s">
        <v>57</v>
      </c>
      <c r="K2" s="48">
        <f>+Year6!I1</f>
        <v>47664</v>
      </c>
      <c r="L2" s="44"/>
      <c r="M2" s="45"/>
    </row>
    <row r="3" spans="1:84" ht="15.6" x14ac:dyDescent="0.3">
      <c r="A3" s="40" t="s">
        <v>63</v>
      </c>
      <c r="B3" s="871">
        <f>+Year5!B2</f>
        <v>0</v>
      </c>
      <c r="C3" s="871"/>
      <c r="D3" s="871"/>
      <c r="E3" s="871"/>
      <c r="F3" s="871"/>
      <c r="G3" s="871"/>
      <c r="H3" s="871"/>
      <c r="I3" s="871"/>
      <c r="J3" s="871"/>
      <c r="K3" s="871"/>
      <c r="L3" s="871"/>
      <c r="M3" s="872"/>
    </row>
    <row r="4" spans="1:84" x14ac:dyDescent="0.25">
      <c r="A4" s="613" t="s">
        <v>134</v>
      </c>
    </row>
    <row r="5" spans="1:84" x14ac:dyDescent="0.25">
      <c r="A5" s="168" t="s">
        <v>56</v>
      </c>
      <c r="B5" s="169">
        <f>+Year1!G1</f>
        <v>45474</v>
      </c>
      <c r="C5" s="169">
        <f>+Year2!G1</f>
        <v>45839</v>
      </c>
      <c r="D5" s="169">
        <f>+Year3!G1</f>
        <v>46204</v>
      </c>
      <c r="E5" s="169">
        <f>+Year4!G1</f>
        <v>46569</v>
      </c>
      <c r="F5" s="169">
        <f>+Year5!G1</f>
        <v>46935</v>
      </c>
      <c r="G5" s="730">
        <f>+Year6!G1</f>
        <v>47300</v>
      </c>
      <c r="H5" s="730">
        <f>Year7!G1</f>
        <v>47665</v>
      </c>
      <c r="I5" s="730">
        <f>B5</f>
        <v>45474</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row>
    <row r="6" spans="1:84" x14ac:dyDescent="0.25">
      <c r="A6" s="170" t="s">
        <v>57</v>
      </c>
      <c r="B6" s="171">
        <f>+Year1!I1</f>
        <v>45838</v>
      </c>
      <c r="C6" s="171">
        <f>+Year2!I1</f>
        <v>46203</v>
      </c>
      <c r="D6" s="171">
        <f>+Year3!I1</f>
        <v>46568</v>
      </c>
      <c r="E6" s="171">
        <f>+Year4!I1</f>
        <v>46934</v>
      </c>
      <c r="F6" s="171">
        <f>+Year5!I1</f>
        <v>47299</v>
      </c>
      <c r="G6" s="731">
        <f>+Year6!I1</f>
        <v>47664</v>
      </c>
      <c r="H6" s="731">
        <f>Year7!I1</f>
        <v>48029</v>
      </c>
      <c r="I6" s="730">
        <f>H6</f>
        <v>48029</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row>
    <row r="7" spans="1:84" ht="25.2" customHeight="1" x14ac:dyDescent="0.3">
      <c r="A7" s="149" t="s">
        <v>16</v>
      </c>
      <c r="B7" s="150" t="s">
        <v>17</v>
      </c>
      <c r="C7" s="150" t="s">
        <v>18</v>
      </c>
      <c r="D7" s="150" t="s">
        <v>19</v>
      </c>
      <c r="E7" s="150" t="s">
        <v>23</v>
      </c>
      <c r="F7" s="150" t="s">
        <v>24</v>
      </c>
      <c r="G7" s="150" t="s">
        <v>165</v>
      </c>
      <c r="H7" s="150" t="s">
        <v>211</v>
      </c>
      <c r="I7" s="150" t="s">
        <v>20</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row>
    <row r="8" spans="1:84" ht="25.2" customHeight="1" x14ac:dyDescent="0.25">
      <c r="A8" s="172" t="s">
        <v>21</v>
      </c>
      <c r="B8" s="614">
        <f>Year1!G27</f>
        <v>0</v>
      </c>
      <c r="C8" s="614">
        <f>+Year2!G27</f>
        <v>0</v>
      </c>
      <c r="D8" s="615">
        <f>+Year3!G27</f>
        <v>0</v>
      </c>
      <c r="E8" s="615">
        <f>+Year4!G27</f>
        <v>0</v>
      </c>
      <c r="F8" s="615">
        <f>+Year5!G27</f>
        <v>0</v>
      </c>
      <c r="G8" s="615">
        <f>+Year7!G27</f>
        <v>0</v>
      </c>
      <c r="H8" s="615">
        <f>+Year6!G27</f>
        <v>0</v>
      </c>
      <c r="I8" s="614">
        <f>SUM(B8:H8)</f>
        <v>0</v>
      </c>
      <c r="J8" s="35"/>
      <c r="K8" s="35"/>
      <c r="L8" s="35"/>
      <c r="M8" s="35"/>
      <c r="N8" s="35"/>
      <c r="O8" s="35"/>
      <c r="P8" s="35"/>
      <c r="Q8" s="35"/>
      <c r="R8" s="36"/>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row>
    <row r="9" spans="1:84" ht="25.2" customHeight="1" x14ac:dyDescent="0.25">
      <c r="A9" s="173" t="s">
        <v>25</v>
      </c>
      <c r="B9" s="616">
        <f>+Year1!H27</f>
        <v>0</v>
      </c>
      <c r="C9" s="614">
        <f>+Year2!H27</f>
        <v>0</v>
      </c>
      <c r="D9" s="615">
        <f>+Year3!H27</f>
        <v>0</v>
      </c>
      <c r="E9" s="615">
        <f>+Year4!H27</f>
        <v>0</v>
      </c>
      <c r="F9" s="615">
        <f>+Year5!H27</f>
        <v>0</v>
      </c>
      <c r="G9" s="615">
        <f>+Year6!H27</f>
        <v>0</v>
      </c>
      <c r="H9" s="615">
        <f>+Year7!H27</f>
        <v>0</v>
      </c>
      <c r="I9" s="614">
        <f>SUM(B9:H9)</f>
        <v>0</v>
      </c>
      <c r="J9" s="35"/>
      <c r="K9" s="35"/>
      <c r="L9" s="35"/>
      <c r="M9" s="35"/>
      <c r="N9" s="35"/>
      <c r="O9" s="35"/>
      <c r="P9" s="35"/>
      <c r="Q9" s="35"/>
      <c r="R9" s="36"/>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row>
    <row r="10" spans="1:84" ht="25.2" customHeight="1" x14ac:dyDescent="0.25">
      <c r="A10" s="172" t="s">
        <v>0</v>
      </c>
      <c r="B10" s="614">
        <f>Year1!I27</f>
        <v>0</v>
      </c>
      <c r="C10" s="614">
        <f>+Year2!I27</f>
        <v>0</v>
      </c>
      <c r="D10" s="615">
        <f>+Year3!I27</f>
        <v>0</v>
      </c>
      <c r="E10" s="615">
        <f>+Year4!I27</f>
        <v>0</v>
      </c>
      <c r="F10" s="615">
        <f>+Year5!I27</f>
        <v>0</v>
      </c>
      <c r="G10" s="615">
        <f>+Year6!I27</f>
        <v>0</v>
      </c>
      <c r="H10" s="615">
        <f>+Year7!I27</f>
        <v>0</v>
      </c>
      <c r="I10" s="614">
        <f>SUM(B10:H10)</f>
        <v>0</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row>
    <row r="11" spans="1:84" ht="25.2" customHeight="1" x14ac:dyDescent="0.25">
      <c r="A11" s="14" t="s">
        <v>31</v>
      </c>
      <c r="B11" s="614">
        <f>Year1!K34</f>
        <v>0</v>
      </c>
      <c r="C11" s="615">
        <f>Year2!K34</f>
        <v>0</v>
      </c>
      <c r="D11" s="615">
        <f>Year3!K34</f>
        <v>0</v>
      </c>
      <c r="E11" s="615">
        <f>Year4!K34</f>
        <v>0</v>
      </c>
      <c r="F11" s="615">
        <f>Year5!K34</f>
        <v>0</v>
      </c>
      <c r="G11" s="615">
        <f>Year6!K34</f>
        <v>0</v>
      </c>
      <c r="H11" s="615">
        <f>Year7!K34</f>
        <v>0</v>
      </c>
      <c r="I11" s="614">
        <f>SUM(B11:H11)</f>
        <v>0</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row>
    <row r="12" spans="1:84" ht="25.2" customHeight="1" x14ac:dyDescent="0.25">
      <c r="A12" s="31" t="s">
        <v>4</v>
      </c>
      <c r="B12" s="617">
        <f>Year1!K39</f>
        <v>0</v>
      </c>
      <c r="C12" s="618">
        <f>Year2!K39</f>
        <v>0</v>
      </c>
      <c r="D12" s="618">
        <f>Year3!K39</f>
        <v>0</v>
      </c>
      <c r="E12" s="618">
        <f>Year4!K39</f>
        <v>0</v>
      </c>
      <c r="F12" s="618">
        <f>Year5!K39</f>
        <v>0</v>
      </c>
      <c r="G12" s="618">
        <f>Year6!K39</f>
        <v>0</v>
      </c>
      <c r="H12" s="618">
        <f>Year7!K39</f>
        <v>0</v>
      </c>
      <c r="I12" s="614">
        <f>SUM(B12:H12)</f>
        <v>0</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row>
    <row r="13" spans="1:84" ht="18" customHeight="1" x14ac:dyDescent="0.25">
      <c r="A13" s="153" t="s">
        <v>45</v>
      </c>
      <c r="B13" s="619"/>
      <c r="C13" s="619"/>
      <c r="D13" s="619"/>
      <c r="E13" s="619"/>
      <c r="F13" s="619"/>
      <c r="G13" s="619"/>
      <c r="H13" s="619"/>
      <c r="I13" s="620"/>
      <c r="J13" s="148"/>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row>
    <row r="14" spans="1:84" ht="25.2" customHeight="1" x14ac:dyDescent="0.25">
      <c r="A14" s="33" t="s">
        <v>80</v>
      </c>
      <c r="B14" s="621">
        <f>Year1!K41</f>
        <v>0</v>
      </c>
      <c r="C14" s="621">
        <f>Year2!K41</f>
        <v>0</v>
      </c>
      <c r="D14" s="621">
        <f>Year3!K41</f>
        <v>0</v>
      </c>
      <c r="E14" s="621">
        <f>Year4!K41</f>
        <v>0</v>
      </c>
      <c r="F14" s="621">
        <f>Year5!K41</f>
        <v>0</v>
      </c>
      <c r="G14" s="621">
        <f>Year6!$K41</f>
        <v>0</v>
      </c>
      <c r="H14" s="621">
        <f>Year7!$K41</f>
        <v>0</v>
      </c>
      <c r="I14" s="621">
        <f>SUM(B14:H14)</f>
        <v>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row>
    <row r="15" spans="1:84" ht="25.2" customHeight="1" x14ac:dyDescent="0.25">
      <c r="A15" s="32" t="s">
        <v>60</v>
      </c>
      <c r="B15" s="614">
        <f>Year1!K42</f>
        <v>0</v>
      </c>
      <c r="C15" s="614">
        <f>Year2!K42</f>
        <v>0</v>
      </c>
      <c r="D15" s="614">
        <f>Year3!K42</f>
        <v>0</v>
      </c>
      <c r="E15" s="614">
        <f>Year4!K42</f>
        <v>0</v>
      </c>
      <c r="F15" s="614">
        <f>Year5!K42</f>
        <v>0</v>
      </c>
      <c r="G15" s="614">
        <f>Year6!$K42</f>
        <v>0</v>
      </c>
      <c r="H15" s="614">
        <f>Year7!$K42</f>
        <v>0</v>
      </c>
      <c r="I15" s="621">
        <f>SUM(B15:H15)</f>
        <v>0</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row>
    <row r="16" spans="1:84" ht="25.2" customHeight="1" x14ac:dyDescent="0.25">
      <c r="A16" s="32" t="s">
        <v>59</v>
      </c>
      <c r="B16" s="614">
        <f>Year1!K43</f>
        <v>0</v>
      </c>
      <c r="C16" s="614">
        <f>Year2!K43</f>
        <v>0</v>
      </c>
      <c r="D16" s="614">
        <f>Year3!K43</f>
        <v>0</v>
      </c>
      <c r="E16" s="614">
        <f>Year4!K43</f>
        <v>0</v>
      </c>
      <c r="F16" s="614">
        <f>Year5!K43</f>
        <v>0</v>
      </c>
      <c r="G16" s="614">
        <f>Year6!$K43</f>
        <v>0</v>
      </c>
      <c r="H16" s="614">
        <f>Year7!$K43</f>
        <v>0</v>
      </c>
      <c r="I16" s="621">
        <f>SUM(B16:H16)</f>
        <v>0</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row>
    <row r="17" spans="1:116" ht="25.2" customHeight="1" x14ac:dyDescent="0.25">
      <c r="A17" s="31" t="s">
        <v>46</v>
      </c>
      <c r="B17" s="617">
        <f>Year1!K44</f>
        <v>0</v>
      </c>
      <c r="C17" s="617">
        <f>Year2!K44</f>
        <v>0</v>
      </c>
      <c r="D17" s="617">
        <f>Year3!K44</f>
        <v>0</v>
      </c>
      <c r="E17" s="617">
        <f>Year4!K44</f>
        <v>0</v>
      </c>
      <c r="F17" s="617">
        <f>Year5!K44</f>
        <v>0</v>
      </c>
      <c r="G17" s="617">
        <f>Year6!$K44</f>
        <v>0</v>
      </c>
      <c r="H17" s="617">
        <f>Year7!$K44</f>
        <v>0</v>
      </c>
      <c r="I17" s="621">
        <f>SUM(B17:H17)</f>
        <v>0</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row>
    <row r="18" spans="1:116" ht="18" customHeight="1" x14ac:dyDescent="0.25">
      <c r="A18" s="153" t="s">
        <v>37</v>
      </c>
      <c r="B18" s="619"/>
      <c r="C18" s="619"/>
      <c r="D18" s="619"/>
      <c r="E18" s="619"/>
      <c r="F18" s="619"/>
      <c r="G18" s="619"/>
      <c r="H18" s="619"/>
      <c r="I18" s="620"/>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row>
    <row r="19" spans="1:116" ht="25.2" customHeight="1" x14ac:dyDescent="0.25">
      <c r="A19" s="39" t="s">
        <v>47</v>
      </c>
      <c r="B19" s="621">
        <f>Year1!K47</f>
        <v>0</v>
      </c>
      <c r="C19" s="621">
        <f>Year2!K47</f>
        <v>0</v>
      </c>
      <c r="D19" s="621">
        <f>Year3!K47</f>
        <v>0</v>
      </c>
      <c r="E19" s="621">
        <f>Year4!K47</f>
        <v>0</v>
      </c>
      <c r="F19" s="621">
        <f>Year5!K47</f>
        <v>0</v>
      </c>
      <c r="G19" s="621">
        <f>Year6!$K47</f>
        <v>0</v>
      </c>
      <c r="H19" s="621">
        <f>Year7!L47</f>
        <v>0</v>
      </c>
      <c r="I19" s="622">
        <f t="shared" ref="I19:I26" si="0">SUM(B19:H19)</f>
        <v>0</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row>
    <row r="20" spans="1:116" ht="25.2" customHeight="1" x14ac:dyDescent="0.25">
      <c r="A20" s="15" t="s">
        <v>48</v>
      </c>
      <c r="B20" s="621">
        <f>Year1!K48</f>
        <v>0</v>
      </c>
      <c r="C20" s="621">
        <f>Year2!K48</f>
        <v>0</v>
      </c>
      <c r="D20" s="621">
        <f>Year3!K48</f>
        <v>0</v>
      </c>
      <c r="E20" s="621">
        <f>Year4!K48</f>
        <v>0</v>
      </c>
      <c r="F20" s="621">
        <f>Year5!K48</f>
        <v>0</v>
      </c>
      <c r="G20" s="621">
        <f>Year6!$K48</f>
        <v>0</v>
      </c>
      <c r="H20" s="621">
        <f>Year7!L48</f>
        <v>0</v>
      </c>
      <c r="I20" s="617">
        <f t="shared" si="0"/>
        <v>0</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row>
    <row r="21" spans="1:116" ht="25.2" customHeight="1" x14ac:dyDescent="0.25">
      <c r="A21" s="15" t="s">
        <v>49</v>
      </c>
      <c r="B21" s="621">
        <f>Year1!K49</f>
        <v>0</v>
      </c>
      <c r="C21" s="621">
        <f>Year2!K49</f>
        <v>0</v>
      </c>
      <c r="D21" s="621">
        <f>Year3!K49</f>
        <v>0</v>
      </c>
      <c r="E21" s="621">
        <f>Year4!K49</f>
        <v>0</v>
      </c>
      <c r="F21" s="621">
        <f>Year5!K49</f>
        <v>0</v>
      </c>
      <c r="G21" s="621">
        <f>Year6!$K49</f>
        <v>0</v>
      </c>
      <c r="H21" s="621">
        <f>Year7!L49</f>
        <v>0</v>
      </c>
      <c r="I21" s="617">
        <f t="shared" si="0"/>
        <v>0</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row>
    <row r="22" spans="1:116" ht="25.2" customHeight="1" x14ac:dyDescent="0.25">
      <c r="A22" s="15" t="s">
        <v>85</v>
      </c>
      <c r="B22" s="621">
        <f>Year1!K50</f>
        <v>0</v>
      </c>
      <c r="C22" s="621">
        <f>Year2!K50</f>
        <v>0</v>
      </c>
      <c r="D22" s="621">
        <f>Year3!K50</f>
        <v>0</v>
      </c>
      <c r="E22" s="621">
        <f>Year4!K50</f>
        <v>0</v>
      </c>
      <c r="F22" s="621">
        <f>Year5!K50</f>
        <v>0</v>
      </c>
      <c r="G22" s="621">
        <f>Year6!$K50</f>
        <v>0</v>
      </c>
      <c r="H22" s="621">
        <f>Year7!L50</f>
        <v>0</v>
      </c>
      <c r="I22" s="614">
        <f t="shared" si="0"/>
        <v>0</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row>
    <row r="23" spans="1:116" ht="25.2" customHeight="1" x14ac:dyDescent="0.25">
      <c r="A23" s="15" t="s">
        <v>50</v>
      </c>
      <c r="B23" s="623">
        <f>Year1!K51</f>
        <v>0</v>
      </c>
      <c r="C23" s="623">
        <f>Year2!K51</f>
        <v>0</v>
      </c>
      <c r="D23" s="623">
        <f>Year3!K51</f>
        <v>0</v>
      </c>
      <c r="E23" s="623">
        <f>Year4!K51</f>
        <v>0</v>
      </c>
      <c r="F23" s="623">
        <f>Year5!K51</f>
        <v>0</v>
      </c>
      <c r="G23" s="623">
        <f>Year6!$K51</f>
        <v>0</v>
      </c>
      <c r="H23" s="623">
        <f>Year7!L51</f>
        <v>0</v>
      </c>
      <c r="I23" s="623">
        <f t="shared" si="0"/>
        <v>0</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row>
    <row r="24" spans="1:116" ht="25.2" customHeight="1" x14ac:dyDescent="0.25">
      <c r="A24" s="14" t="s">
        <v>46</v>
      </c>
      <c r="B24" s="614">
        <f>Year1!K55</f>
        <v>0</v>
      </c>
      <c r="C24" s="614">
        <f>Year2!K55</f>
        <v>0</v>
      </c>
      <c r="D24" s="614">
        <f>Year3!K55</f>
        <v>0</v>
      </c>
      <c r="E24" s="614">
        <f>Year4!K55</f>
        <v>0</v>
      </c>
      <c r="F24" s="614">
        <f>Year5!K55</f>
        <v>0</v>
      </c>
      <c r="G24" s="614">
        <f>Year6!$K55</f>
        <v>0</v>
      </c>
      <c r="H24" s="614">
        <f>Year7!L55</f>
        <v>0</v>
      </c>
      <c r="I24" s="614">
        <f t="shared" si="0"/>
        <v>0</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row>
    <row r="25" spans="1:116" ht="25.2" customHeight="1" x14ac:dyDescent="0.25">
      <c r="A25" s="151" t="s">
        <v>2</v>
      </c>
      <c r="B25" s="624">
        <f t="shared" ref="B25:H25" si="1">SUM(B8:B24)</f>
        <v>0</v>
      </c>
      <c r="C25" s="624">
        <f t="shared" si="1"/>
        <v>0</v>
      </c>
      <c r="D25" s="624">
        <f t="shared" si="1"/>
        <v>0</v>
      </c>
      <c r="E25" s="624">
        <f t="shared" si="1"/>
        <v>0</v>
      </c>
      <c r="F25" s="624">
        <f t="shared" si="1"/>
        <v>0</v>
      </c>
      <c r="G25" s="624">
        <f t="shared" si="1"/>
        <v>0</v>
      </c>
      <c r="H25" s="624">
        <f t="shared" si="1"/>
        <v>0</v>
      </c>
      <c r="I25" s="624">
        <f t="shared" si="0"/>
        <v>0</v>
      </c>
      <c r="J25" s="35"/>
      <c r="K25" s="35"/>
      <c r="L25" s="35"/>
      <c r="M25" s="532"/>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row>
    <row r="26" spans="1:116" ht="25.2" customHeight="1" x14ac:dyDescent="0.25">
      <c r="A26" s="14" t="s">
        <v>3</v>
      </c>
      <c r="B26" s="614">
        <f>SUM(Year1!K59)</f>
        <v>0</v>
      </c>
      <c r="C26" s="614">
        <f>Year2!K59</f>
        <v>0</v>
      </c>
      <c r="D26" s="614">
        <f>Year3!K59</f>
        <v>0</v>
      </c>
      <c r="E26" s="614">
        <f>Year4!K59</f>
        <v>0</v>
      </c>
      <c r="F26" s="614">
        <f>Year5!K59</f>
        <v>0</v>
      </c>
      <c r="G26" s="614">
        <f>Year6!$K59</f>
        <v>0</v>
      </c>
      <c r="H26" s="614">
        <f>Year7!$K59</f>
        <v>0</v>
      </c>
      <c r="I26" s="614">
        <f t="shared" si="0"/>
        <v>0</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row>
    <row r="27" spans="1:116" ht="35.1" customHeight="1" x14ac:dyDescent="0.25">
      <c r="A27" s="152" t="s">
        <v>22</v>
      </c>
      <c r="B27" s="624">
        <f>+B26+B25</f>
        <v>0</v>
      </c>
      <c r="C27" s="624">
        <f t="shared" ref="C27:H27" si="2">SUM(C25+C26)</f>
        <v>0</v>
      </c>
      <c r="D27" s="624">
        <f t="shared" si="2"/>
        <v>0</v>
      </c>
      <c r="E27" s="624">
        <f t="shared" si="2"/>
        <v>0</v>
      </c>
      <c r="F27" s="624">
        <f t="shared" si="2"/>
        <v>0</v>
      </c>
      <c r="G27" s="624">
        <f t="shared" si="2"/>
        <v>0</v>
      </c>
      <c r="H27" s="624">
        <f t="shared" si="2"/>
        <v>0</v>
      </c>
      <c r="I27" s="624">
        <f>SUM(I25:I26)</f>
        <v>0</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row>
    <row r="28" spans="1:116" ht="21" customHeight="1" x14ac:dyDescent="0.3">
      <c r="A28" s="38"/>
      <c r="B28" s="625"/>
      <c r="C28" s="625"/>
      <c r="D28" s="625"/>
      <c r="E28" s="626" t="s">
        <v>30</v>
      </c>
      <c r="F28" s="627"/>
      <c r="G28" s="627"/>
      <c r="H28" s="627"/>
      <c r="I28" s="628">
        <f>SUM(I27)</f>
        <v>0</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row>
    <row r="29" spans="1:116" ht="9.75" customHeight="1" x14ac:dyDescent="0.25">
      <c r="A29" s="34"/>
      <c r="B29" s="629"/>
      <c r="C29" s="629"/>
      <c r="D29" s="629"/>
      <c r="E29" s="630"/>
      <c r="F29" s="631"/>
      <c r="G29" s="631"/>
      <c r="H29" s="631"/>
      <c r="I29" s="632"/>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row>
    <row r="30" spans="1:116" ht="25.2" customHeight="1" x14ac:dyDescent="0.25">
      <c r="A30" s="174" t="s">
        <v>122</v>
      </c>
      <c r="B30" s="621">
        <f>SUM(B8:B10)</f>
        <v>0</v>
      </c>
      <c r="C30" s="621">
        <f t="shared" ref="C30:G30" si="3">SUM(C8:C10)</f>
        <v>0</v>
      </c>
      <c r="D30" s="621">
        <f t="shared" si="3"/>
        <v>0</v>
      </c>
      <c r="E30" s="621">
        <f t="shared" si="3"/>
        <v>0</v>
      </c>
      <c r="F30" s="621">
        <f t="shared" si="3"/>
        <v>0</v>
      </c>
      <c r="G30" s="621">
        <f t="shared" si="3"/>
        <v>0</v>
      </c>
      <c r="H30" s="621">
        <f>SUM(H8:H10)</f>
        <v>0</v>
      </c>
      <c r="I30" s="621">
        <f>SUM(B8:H10)</f>
        <v>0</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row>
    <row r="31" spans="1:116" ht="25.2" customHeight="1" x14ac:dyDescent="0.2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row>
    <row r="32" spans="1:116" x14ac:dyDescent="0.25">
      <c r="A32" s="124" t="s">
        <v>70</v>
      </c>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row>
    <row r="33" spans="1:116" x14ac:dyDescent="0.25">
      <c r="A33" s="37"/>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row>
    <row r="34" spans="1:116"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row>
    <row r="35" spans="1:116"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row>
    <row r="36" spans="1:116"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row>
    <row r="37" spans="1:116"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row>
    <row r="38" spans="1:116"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row>
    <row r="39" spans="1:116"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row>
    <row r="40" spans="1:116"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row>
    <row r="41" spans="1:116" x14ac:dyDescent="0.2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row>
    <row r="42" spans="1:116"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row>
    <row r="43" spans="1:116"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row>
    <row r="44" spans="1:116"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row>
    <row r="45" spans="1:116"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row>
    <row r="46" spans="1:116"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row>
    <row r="47" spans="1:116"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row>
    <row r="48" spans="1:116"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row>
    <row r="49" spans="1:116"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row>
    <row r="50" spans="1:116"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row>
    <row r="51" spans="1:116"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row>
    <row r="52" spans="1:116"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row>
    <row r="53" spans="1:116"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row>
    <row r="54" spans="1:116"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row>
    <row r="55" spans="1:116"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row>
    <row r="56" spans="1:116"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row>
    <row r="57" spans="1:116"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row>
    <row r="58" spans="1:116"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row>
    <row r="59" spans="1:116"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row>
    <row r="60" spans="1:116"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row>
    <row r="61" spans="1:116"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row>
    <row r="62" spans="1:116"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row>
    <row r="63" spans="1:116"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row>
    <row r="64" spans="1:116"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row>
    <row r="65" spans="1:116"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row>
    <row r="66" spans="1:116"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row>
    <row r="67" spans="1:116"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row>
    <row r="68" spans="1:116"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row>
    <row r="69" spans="1:116"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row>
    <row r="70" spans="1:116"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row>
    <row r="71" spans="1:116"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row>
    <row r="72" spans="1:116"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row>
    <row r="73" spans="1:116"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row>
    <row r="74" spans="1:116"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row>
    <row r="75" spans="1:116"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row>
    <row r="76" spans="1:116"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row>
    <row r="77" spans="1:116"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row>
    <row r="78" spans="1:116"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row>
    <row r="79" spans="1:116"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row>
    <row r="80" spans="1:116"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row>
    <row r="81" spans="1:116"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row>
    <row r="82" spans="1:116"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row>
    <row r="83" spans="1:116"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row>
    <row r="84" spans="1:116"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row>
    <row r="85" spans="1:116"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row>
    <row r="86" spans="1:116"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row>
    <row r="87" spans="1:116"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row>
    <row r="88" spans="1:116"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row>
    <row r="89" spans="1:116"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row>
    <row r="90" spans="1:116"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row>
    <row r="91" spans="1:116"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row>
    <row r="92" spans="1:116"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row>
    <row r="93" spans="1:116"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row>
    <row r="94" spans="1:116"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row>
    <row r="95" spans="1:116"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row>
    <row r="96" spans="1:116"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row>
    <row r="97" spans="1:116"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row>
    <row r="98" spans="1:116"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row>
    <row r="99" spans="1:116"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row>
    <row r="100" spans="1:116"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row>
    <row r="101" spans="1:116"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row>
    <row r="102" spans="1:116"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row>
    <row r="103" spans="1:116"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row>
    <row r="104" spans="1:116"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row>
    <row r="105" spans="1:116"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row>
    <row r="106" spans="1:116"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row>
    <row r="107" spans="1:116"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row>
    <row r="108" spans="1:116"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row>
    <row r="109" spans="1:116"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row>
    <row r="110" spans="1:116"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row>
    <row r="111" spans="1:116"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row>
    <row r="112" spans="1:116"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row>
    <row r="113" spans="1:116"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35"/>
      <c r="DC113" s="35"/>
      <c r="DD113" s="35"/>
      <c r="DE113" s="35"/>
      <c r="DF113" s="35"/>
      <c r="DG113" s="35"/>
      <c r="DH113" s="35"/>
      <c r="DI113" s="35"/>
      <c r="DJ113" s="35"/>
      <c r="DK113" s="35"/>
      <c r="DL113" s="35"/>
    </row>
    <row r="114" spans="1:116"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row>
    <row r="115" spans="1:116"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row>
    <row r="116" spans="1:116"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row>
    <row r="117" spans="1:116"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row>
    <row r="118" spans="1:116"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row>
    <row r="119" spans="1:116"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row>
    <row r="120" spans="1:116"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row>
    <row r="121" spans="1:116"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row>
    <row r="122" spans="1:116"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row>
    <row r="123" spans="1:116"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row>
    <row r="124" spans="1:116"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row>
    <row r="125" spans="1:116"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row>
    <row r="126" spans="1:116"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row>
    <row r="127" spans="1:116"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row>
    <row r="128" spans="1:116"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row>
    <row r="129" spans="1:116"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row>
    <row r="130" spans="1:116"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row>
    <row r="131" spans="1:116"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row>
    <row r="132" spans="1:116"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row>
    <row r="133" spans="1:116"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row>
    <row r="134" spans="1:116"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row>
    <row r="135" spans="1:116"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c r="BW135" s="35"/>
      <c r="BX135" s="3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row>
    <row r="136" spans="1:116"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row>
    <row r="137" spans="1:116"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row>
    <row r="138" spans="1:116"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row>
    <row r="139" spans="1:116"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row>
    <row r="140" spans="1:116"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row>
    <row r="141" spans="1:116"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row>
    <row r="142" spans="1:116"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c r="CW142" s="35"/>
      <c r="CX142" s="35"/>
      <c r="CY142" s="35"/>
      <c r="CZ142" s="35"/>
      <c r="DA142" s="35"/>
      <c r="DB142" s="35"/>
      <c r="DC142" s="35"/>
      <c r="DD142" s="35"/>
      <c r="DE142" s="35"/>
      <c r="DF142" s="35"/>
      <c r="DG142" s="35"/>
      <c r="DH142" s="35"/>
      <c r="DI142" s="35"/>
      <c r="DJ142" s="35"/>
      <c r="DK142" s="35"/>
      <c r="DL142" s="35"/>
    </row>
    <row r="143" spans="1:116"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c r="CB143" s="35"/>
      <c r="CC143" s="35"/>
      <c r="CD143" s="35"/>
      <c r="CE143" s="35"/>
      <c r="CF143" s="35"/>
      <c r="CG143" s="35"/>
      <c r="CH143" s="35"/>
      <c r="CI143" s="35"/>
      <c r="CJ143" s="35"/>
      <c r="CK143" s="35"/>
      <c r="CL143" s="35"/>
      <c r="CM143" s="35"/>
      <c r="CN143" s="35"/>
      <c r="CO143" s="35"/>
      <c r="CP143" s="35"/>
      <c r="CQ143" s="35"/>
      <c r="CR143" s="35"/>
      <c r="CS143" s="35"/>
      <c r="CT143" s="35"/>
      <c r="CU143" s="35"/>
      <c r="CV143" s="35"/>
      <c r="CW143" s="35"/>
      <c r="CX143" s="35"/>
      <c r="CY143" s="35"/>
      <c r="CZ143" s="35"/>
      <c r="DA143" s="35"/>
      <c r="DB143" s="35"/>
      <c r="DC143" s="35"/>
      <c r="DD143" s="35"/>
      <c r="DE143" s="35"/>
      <c r="DF143" s="35"/>
      <c r="DG143" s="35"/>
      <c r="DH143" s="35"/>
      <c r="DI143" s="35"/>
      <c r="DJ143" s="35"/>
      <c r="DK143" s="35"/>
      <c r="DL143" s="35"/>
    </row>
    <row r="144" spans="1:116"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c r="CE144" s="35"/>
      <c r="CF144" s="35"/>
      <c r="CG144" s="35"/>
      <c r="CH144" s="35"/>
      <c r="CI144" s="35"/>
      <c r="CJ144" s="35"/>
      <c r="CK144" s="35"/>
      <c r="CL144" s="35"/>
      <c r="CM144" s="35"/>
      <c r="CN144" s="35"/>
      <c r="CO144" s="35"/>
      <c r="CP144" s="35"/>
      <c r="CQ144" s="35"/>
      <c r="CR144" s="35"/>
      <c r="CS144" s="35"/>
      <c r="CT144" s="35"/>
      <c r="CU144" s="35"/>
      <c r="CV144" s="35"/>
      <c r="CW144" s="35"/>
      <c r="CX144" s="35"/>
      <c r="CY144" s="35"/>
      <c r="CZ144" s="35"/>
      <c r="DA144" s="35"/>
      <c r="DB144" s="35"/>
      <c r="DC144" s="35"/>
      <c r="DD144" s="35"/>
      <c r="DE144" s="35"/>
      <c r="DF144" s="35"/>
      <c r="DG144" s="35"/>
      <c r="DH144" s="35"/>
      <c r="DI144" s="35"/>
      <c r="DJ144" s="35"/>
      <c r="DK144" s="35"/>
      <c r="DL144" s="35"/>
    </row>
    <row r="145" spans="1:116"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35"/>
      <c r="DD145" s="35"/>
      <c r="DE145" s="35"/>
      <c r="DF145" s="35"/>
      <c r="DG145" s="35"/>
      <c r="DH145" s="35"/>
      <c r="DI145" s="35"/>
      <c r="DJ145" s="35"/>
      <c r="DK145" s="35"/>
      <c r="DL145" s="35"/>
    </row>
    <row r="146" spans="1:116"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c r="CE146" s="35"/>
      <c r="CF146" s="35"/>
      <c r="CG146" s="35"/>
      <c r="CH146" s="35"/>
      <c r="CI146" s="35"/>
      <c r="CJ146" s="35"/>
      <c r="CK146" s="35"/>
      <c r="CL146" s="35"/>
      <c r="CM146" s="35"/>
      <c r="CN146" s="35"/>
      <c r="CO146" s="35"/>
      <c r="CP146" s="35"/>
      <c r="CQ146" s="35"/>
      <c r="CR146" s="35"/>
      <c r="CS146" s="35"/>
      <c r="CT146" s="35"/>
      <c r="CU146" s="35"/>
      <c r="CV146" s="35"/>
      <c r="CW146" s="35"/>
      <c r="CX146" s="35"/>
      <c r="CY146" s="35"/>
      <c r="CZ146" s="35"/>
      <c r="DA146" s="35"/>
      <c r="DB146" s="35"/>
      <c r="DC146" s="35"/>
      <c r="DD146" s="35"/>
      <c r="DE146" s="35"/>
      <c r="DF146" s="35"/>
      <c r="DG146" s="35"/>
      <c r="DH146" s="35"/>
      <c r="DI146" s="35"/>
      <c r="DJ146" s="35"/>
      <c r="DK146" s="35"/>
      <c r="DL146" s="35"/>
    </row>
    <row r="147" spans="1:116"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35"/>
      <c r="DD147" s="35"/>
      <c r="DE147" s="35"/>
      <c r="DF147" s="35"/>
      <c r="DG147" s="35"/>
      <c r="DH147" s="35"/>
      <c r="DI147" s="35"/>
      <c r="DJ147" s="35"/>
      <c r="DK147" s="35"/>
      <c r="DL147" s="35"/>
    </row>
    <row r="148" spans="1:116"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c r="CE148" s="35"/>
      <c r="CF148" s="35"/>
      <c r="CG148" s="35"/>
      <c r="CH148" s="35"/>
      <c r="CI148" s="35"/>
      <c r="CJ148" s="35"/>
      <c r="CK148" s="35"/>
      <c r="CL148" s="35"/>
      <c r="CM148" s="35"/>
      <c r="CN148" s="35"/>
      <c r="CO148" s="35"/>
      <c r="CP148" s="35"/>
      <c r="CQ148" s="35"/>
      <c r="CR148" s="35"/>
      <c r="CS148" s="35"/>
      <c r="CT148" s="35"/>
      <c r="CU148" s="35"/>
      <c r="CV148" s="35"/>
      <c r="CW148" s="35"/>
      <c r="CX148" s="35"/>
      <c r="CY148" s="35"/>
      <c r="CZ148" s="35"/>
      <c r="DA148" s="35"/>
      <c r="DB148" s="35"/>
      <c r="DC148" s="35"/>
      <c r="DD148" s="35"/>
      <c r="DE148" s="35"/>
      <c r="DF148" s="35"/>
      <c r="DG148" s="35"/>
      <c r="DH148" s="35"/>
      <c r="DI148" s="35"/>
      <c r="DJ148" s="35"/>
      <c r="DK148" s="35"/>
      <c r="DL148" s="35"/>
    </row>
    <row r="149" spans="1:116"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35"/>
      <c r="CM149" s="35"/>
      <c r="CN149" s="35"/>
      <c r="CO149" s="35"/>
      <c r="CP149" s="35"/>
      <c r="CQ149" s="35"/>
      <c r="CR149" s="35"/>
      <c r="CS149" s="35"/>
      <c r="CT149" s="35"/>
      <c r="CU149" s="35"/>
      <c r="CV149" s="35"/>
      <c r="CW149" s="35"/>
      <c r="CX149" s="35"/>
      <c r="CY149" s="35"/>
      <c r="CZ149" s="35"/>
      <c r="DA149" s="35"/>
      <c r="DB149" s="35"/>
      <c r="DC149" s="35"/>
      <c r="DD149" s="35"/>
      <c r="DE149" s="35"/>
      <c r="DF149" s="35"/>
      <c r="DG149" s="35"/>
      <c r="DH149" s="35"/>
      <c r="DI149" s="35"/>
      <c r="DJ149" s="35"/>
      <c r="DK149" s="35"/>
      <c r="DL149" s="35"/>
    </row>
    <row r="150" spans="1:116"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c r="CE150" s="35"/>
      <c r="CF150" s="35"/>
      <c r="CG150" s="35"/>
      <c r="CH150" s="35"/>
      <c r="CI150" s="35"/>
      <c r="CJ150" s="35"/>
      <c r="CK150" s="35"/>
      <c r="CL150" s="35"/>
      <c r="CM150" s="35"/>
      <c r="CN150" s="35"/>
      <c r="CO150" s="35"/>
      <c r="CP150" s="35"/>
      <c r="CQ150" s="35"/>
      <c r="CR150" s="35"/>
      <c r="CS150" s="35"/>
      <c r="CT150" s="35"/>
      <c r="CU150" s="35"/>
      <c r="CV150" s="35"/>
      <c r="CW150" s="35"/>
      <c r="CX150" s="35"/>
      <c r="CY150" s="35"/>
      <c r="CZ150" s="35"/>
      <c r="DA150" s="35"/>
      <c r="DB150" s="35"/>
      <c r="DC150" s="35"/>
      <c r="DD150" s="35"/>
      <c r="DE150" s="35"/>
      <c r="DF150" s="35"/>
      <c r="DG150" s="35"/>
      <c r="DH150" s="35"/>
      <c r="DI150" s="35"/>
      <c r="DJ150" s="35"/>
      <c r="DK150" s="35"/>
      <c r="DL150" s="35"/>
    </row>
    <row r="151" spans="1:116"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c r="CN151" s="35"/>
      <c r="CO151" s="35"/>
      <c r="CP151" s="35"/>
      <c r="CQ151" s="35"/>
      <c r="CR151" s="35"/>
      <c r="CS151" s="35"/>
      <c r="CT151" s="35"/>
      <c r="CU151" s="35"/>
      <c r="CV151" s="35"/>
      <c r="CW151" s="35"/>
      <c r="CX151" s="35"/>
      <c r="CY151" s="35"/>
      <c r="CZ151" s="35"/>
      <c r="DA151" s="35"/>
      <c r="DB151" s="35"/>
      <c r="DC151" s="35"/>
      <c r="DD151" s="35"/>
      <c r="DE151" s="35"/>
      <c r="DF151" s="35"/>
      <c r="DG151" s="35"/>
      <c r="DH151" s="35"/>
      <c r="DI151" s="35"/>
      <c r="DJ151" s="35"/>
      <c r="DK151" s="35"/>
      <c r="DL151" s="35"/>
    </row>
    <row r="152" spans="1:116"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c r="CB152" s="35"/>
      <c r="CC152" s="35"/>
      <c r="CD152" s="35"/>
      <c r="CE152" s="35"/>
      <c r="CF152" s="35"/>
      <c r="CG152" s="35"/>
      <c r="CH152" s="35"/>
      <c r="CI152" s="35"/>
      <c r="CJ152" s="35"/>
      <c r="CK152" s="35"/>
      <c r="CL152" s="35"/>
      <c r="CM152" s="35"/>
      <c r="CN152" s="35"/>
      <c r="CO152" s="35"/>
      <c r="CP152" s="35"/>
      <c r="CQ152" s="35"/>
      <c r="CR152" s="35"/>
      <c r="CS152" s="35"/>
      <c r="CT152" s="35"/>
      <c r="CU152" s="35"/>
      <c r="CV152" s="35"/>
      <c r="CW152" s="35"/>
      <c r="CX152" s="35"/>
      <c r="CY152" s="35"/>
      <c r="CZ152" s="35"/>
      <c r="DA152" s="35"/>
      <c r="DB152" s="35"/>
      <c r="DC152" s="35"/>
      <c r="DD152" s="35"/>
      <c r="DE152" s="35"/>
      <c r="DF152" s="35"/>
      <c r="DG152" s="35"/>
      <c r="DH152" s="35"/>
      <c r="DI152" s="35"/>
      <c r="DJ152" s="35"/>
      <c r="DK152" s="35"/>
      <c r="DL152" s="35"/>
    </row>
    <row r="153" spans="1:116"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c r="CB153" s="35"/>
      <c r="CC153" s="35"/>
      <c r="CD153" s="35"/>
      <c r="CE153" s="35"/>
      <c r="CF153" s="35"/>
      <c r="CG153" s="35"/>
      <c r="CH153" s="35"/>
      <c r="CI153" s="35"/>
      <c r="CJ153" s="35"/>
      <c r="CK153" s="35"/>
      <c r="CL153" s="35"/>
      <c r="CM153" s="35"/>
      <c r="CN153" s="35"/>
      <c r="CO153" s="35"/>
      <c r="CP153" s="35"/>
      <c r="CQ153" s="35"/>
      <c r="CR153" s="35"/>
      <c r="CS153" s="35"/>
      <c r="CT153" s="35"/>
      <c r="CU153" s="35"/>
      <c r="CV153" s="35"/>
      <c r="CW153" s="35"/>
      <c r="CX153" s="35"/>
      <c r="CY153" s="35"/>
      <c r="CZ153" s="35"/>
      <c r="DA153" s="35"/>
      <c r="DB153" s="35"/>
      <c r="DC153" s="35"/>
      <c r="DD153" s="35"/>
      <c r="DE153" s="35"/>
      <c r="DF153" s="35"/>
      <c r="DG153" s="35"/>
      <c r="DH153" s="35"/>
      <c r="DI153" s="35"/>
      <c r="DJ153" s="35"/>
      <c r="DK153" s="35"/>
      <c r="DL153" s="35"/>
    </row>
    <row r="154" spans="1:116"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row>
    <row r="155" spans="1:116"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c r="CE155" s="35"/>
      <c r="CF155" s="35"/>
      <c r="CG155" s="35"/>
      <c r="CH155" s="35"/>
      <c r="CI155" s="35"/>
      <c r="CJ155" s="35"/>
      <c r="CK155" s="35"/>
      <c r="CL155" s="35"/>
      <c r="CM155" s="35"/>
      <c r="CN155" s="35"/>
      <c r="CO155" s="35"/>
      <c r="CP155" s="35"/>
      <c r="CQ155" s="35"/>
      <c r="CR155" s="35"/>
      <c r="CS155" s="35"/>
      <c r="CT155" s="35"/>
      <c r="CU155" s="35"/>
      <c r="CV155" s="35"/>
      <c r="CW155" s="35"/>
      <c r="CX155" s="35"/>
      <c r="CY155" s="35"/>
      <c r="CZ155" s="35"/>
      <c r="DA155" s="35"/>
      <c r="DB155" s="35"/>
      <c r="DC155" s="35"/>
      <c r="DD155" s="35"/>
      <c r="DE155" s="35"/>
      <c r="DF155" s="35"/>
      <c r="DG155" s="35"/>
      <c r="DH155" s="35"/>
      <c r="DI155" s="35"/>
      <c r="DJ155" s="35"/>
      <c r="DK155" s="35"/>
      <c r="DL155" s="35"/>
    </row>
    <row r="156" spans="1:116"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c r="CE156" s="35"/>
      <c r="CF156" s="35"/>
      <c r="CG156" s="35"/>
      <c r="CH156" s="35"/>
      <c r="CI156" s="35"/>
      <c r="CJ156" s="35"/>
      <c r="CK156" s="35"/>
      <c r="CL156" s="35"/>
      <c r="CM156" s="35"/>
      <c r="CN156" s="35"/>
      <c r="CO156" s="35"/>
      <c r="CP156" s="35"/>
      <c r="CQ156" s="35"/>
      <c r="CR156" s="35"/>
      <c r="CS156" s="35"/>
      <c r="CT156" s="35"/>
      <c r="CU156" s="35"/>
      <c r="CV156" s="35"/>
      <c r="CW156" s="35"/>
      <c r="CX156" s="35"/>
      <c r="CY156" s="35"/>
      <c r="CZ156" s="35"/>
      <c r="DA156" s="35"/>
      <c r="DB156" s="35"/>
      <c r="DC156" s="35"/>
      <c r="DD156" s="35"/>
      <c r="DE156" s="35"/>
      <c r="DF156" s="35"/>
      <c r="DG156" s="35"/>
      <c r="DH156" s="35"/>
      <c r="DI156" s="35"/>
      <c r="DJ156" s="35"/>
      <c r="DK156" s="35"/>
      <c r="DL156" s="35"/>
    </row>
    <row r="157" spans="1:116"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c r="CB157" s="35"/>
      <c r="CC157" s="35"/>
      <c r="CD157" s="35"/>
      <c r="CE157" s="35"/>
      <c r="CF157" s="35"/>
      <c r="CG157" s="35"/>
      <c r="CH157" s="35"/>
      <c r="CI157" s="35"/>
      <c r="CJ157" s="35"/>
      <c r="CK157" s="35"/>
      <c r="CL157" s="35"/>
      <c r="CM157" s="35"/>
      <c r="CN157" s="35"/>
      <c r="CO157" s="35"/>
      <c r="CP157" s="35"/>
      <c r="CQ157" s="35"/>
      <c r="CR157" s="35"/>
      <c r="CS157" s="35"/>
      <c r="CT157" s="35"/>
      <c r="CU157" s="35"/>
      <c r="CV157" s="35"/>
      <c r="CW157" s="35"/>
      <c r="CX157" s="35"/>
      <c r="CY157" s="35"/>
      <c r="CZ157" s="35"/>
      <c r="DA157" s="35"/>
      <c r="DB157" s="35"/>
      <c r="DC157" s="35"/>
      <c r="DD157" s="35"/>
      <c r="DE157" s="35"/>
      <c r="DF157" s="35"/>
      <c r="DG157" s="35"/>
      <c r="DH157" s="35"/>
      <c r="DI157" s="35"/>
      <c r="DJ157" s="35"/>
      <c r="DK157" s="35"/>
      <c r="DL157" s="35"/>
    </row>
    <row r="158" spans="1:116"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c r="CE158" s="35"/>
      <c r="CF158" s="35"/>
      <c r="CG158" s="35"/>
      <c r="CH158" s="35"/>
      <c r="CI158" s="35"/>
      <c r="CJ158" s="35"/>
      <c r="CK158" s="35"/>
      <c r="CL158" s="35"/>
      <c r="CM158" s="35"/>
      <c r="CN158" s="35"/>
      <c r="CO158" s="35"/>
      <c r="CP158" s="35"/>
      <c r="CQ158" s="35"/>
      <c r="CR158" s="35"/>
      <c r="CS158" s="35"/>
      <c r="CT158" s="35"/>
      <c r="CU158" s="35"/>
      <c r="CV158" s="35"/>
      <c r="CW158" s="35"/>
      <c r="CX158" s="35"/>
      <c r="CY158" s="35"/>
      <c r="CZ158" s="35"/>
      <c r="DA158" s="35"/>
      <c r="DB158" s="35"/>
      <c r="DC158" s="35"/>
      <c r="DD158" s="35"/>
      <c r="DE158" s="35"/>
      <c r="DF158" s="35"/>
      <c r="DG158" s="35"/>
      <c r="DH158" s="35"/>
      <c r="DI158" s="35"/>
      <c r="DJ158" s="35"/>
      <c r="DK158" s="35"/>
      <c r="DL158" s="35"/>
    </row>
    <row r="159" spans="1:116"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c r="CM159" s="35"/>
      <c r="CN159" s="35"/>
      <c r="CO159" s="35"/>
      <c r="CP159" s="35"/>
      <c r="CQ159" s="35"/>
      <c r="CR159" s="35"/>
      <c r="CS159" s="35"/>
      <c r="CT159" s="35"/>
      <c r="CU159" s="35"/>
      <c r="CV159" s="35"/>
      <c r="CW159" s="35"/>
      <c r="CX159" s="35"/>
      <c r="CY159" s="35"/>
      <c r="CZ159" s="35"/>
      <c r="DA159" s="35"/>
      <c r="DB159" s="35"/>
      <c r="DC159" s="35"/>
      <c r="DD159" s="35"/>
      <c r="DE159" s="35"/>
      <c r="DF159" s="35"/>
      <c r="DG159" s="35"/>
      <c r="DH159" s="35"/>
      <c r="DI159" s="35"/>
      <c r="DJ159" s="35"/>
      <c r="DK159" s="35"/>
      <c r="DL159" s="35"/>
    </row>
    <row r="160" spans="1:116"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c r="CB160" s="35"/>
      <c r="CC160" s="35"/>
      <c r="CD160" s="35"/>
      <c r="CE160" s="35"/>
      <c r="CF160" s="35"/>
      <c r="CG160" s="35"/>
      <c r="CH160" s="35"/>
      <c r="CI160" s="35"/>
      <c r="CJ160" s="35"/>
      <c r="CK160" s="35"/>
      <c r="CL160" s="35"/>
      <c r="CM160" s="35"/>
      <c r="CN160" s="35"/>
      <c r="CO160" s="35"/>
      <c r="CP160" s="35"/>
      <c r="CQ160" s="35"/>
      <c r="CR160" s="35"/>
      <c r="CS160" s="35"/>
      <c r="CT160" s="35"/>
      <c r="CU160" s="35"/>
      <c r="CV160" s="35"/>
      <c r="CW160" s="35"/>
      <c r="CX160" s="35"/>
      <c r="CY160" s="35"/>
      <c r="CZ160" s="35"/>
      <c r="DA160" s="35"/>
      <c r="DB160" s="35"/>
      <c r="DC160" s="35"/>
      <c r="DD160" s="35"/>
      <c r="DE160" s="35"/>
      <c r="DF160" s="35"/>
      <c r="DG160" s="35"/>
      <c r="DH160" s="35"/>
      <c r="DI160" s="35"/>
      <c r="DJ160" s="35"/>
      <c r="DK160" s="35"/>
      <c r="DL160" s="35"/>
    </row>
    <row r="161" spans="1:116"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c r="CE161" s="35"/>
      <c r="CF161" s="35"/>
      <c r="CG161" s="35"/>
      <c r="CH161" s="35"/>
      <c r="CI161" s="35"/>
      <c r="CJ161" s="35"/>
      <c r="CK161" s="35"/>
      <c r="CL161" s="35"/>
      <c r="CM161" s="35"/>
      <c r="CN161" s="35"/>
      <c r="CO161" s="35"/>
      <c r="CP161" s="35"/>
      <c r="CQ161" s="35"/>
      <c r="CR161" s="35"/>
      <c r="CS161" s="35"/>
      <c r="CT161" s="35"/>
      <c r="CU161" s="35"/>
      <c r="CV161" s="35"/>
      <c r="CW161" s="35"/>
      <c r="CX161" s="35"/>
      <c r="CY161" s="35"/>
      <c r="CZ161" s="35"/>
      <c r="DA161" s="35"/>
      <c r="DB161" s="35"/>
      <c r="DC161" s="35"/>
      <c r="DD161" s="35"/>
      <c r="DE161" s="35"/>
      <c r="DF161" s="35"/>
      <c r="DG161" s="35"/>
      <c r="DH161" s="35"/>
      <c r="DI161" s="35"/>
      <c r="DJ161" s="35"/>
      <c r="DK161" s="35"/>
      <c r="DL161" s="35"/>
    </row>
    <row r="162" spans="1:116"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35"/>
      <c r="CL162" s="35"/>
      <c r="CM162" s="35"/>
      <c r="CN162" s="35"/>
      <c r="CO162" s="35"/>
      <c r="CP162" s="35"/>
      <c r="CQ162" s="35"/>
      <c r="CR162" s="35"/>
      <c r="CS162" s="35"/>
      <c r="CT162" s="35"/>
      <c r="CU162" s="35"/>
      <c r="CV162" s="35"/>
      <c r="CW162" s="35"/>
      <c r="CX162" s="35"/>
      <c r="CY162" s="35"/>
      <c r="CZ162" s="35"/>
      <c r="DA162" s="35"/>
      <c r="DB162" s="35"/>
      <c r="DC162" s="35"/>
      <c r="DD162" s="35"/>
      <c r="DE162" s="35"/>
      <c r="DF162" s="35"/>
      <c r="DG162" s="35"/>
      <c r="DH162" s="35"/>
      <c r="DI162" s="35"/>
      <c r="DJ162" s="35"/>
      <c r="DK162" s="35"/>
      <c r="DL162" s="35"/>
    </row>
    <row r="163" spans="1:116"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5"/>
      <c r="CL163" s="35"/>
      <c r="CM163" s="35"/>
      <c r="CN163" s="35"/>
      <c r="CO163" s="35"/>
      <c r="CP163" s="35"/>
      <c r="CQ163" s="35"/>
      <c r="CR163" s="35"/>
      <c r="CS163" s="35"/>
      <c r="CT163" s="35"/>
      <c r="CU163" s="35"/>
      <c r="CV163" s="35"/>
      <c r="CW163" s="35"/>
      <c r="CX163" s="35"/>
      <c r="CY163" s="35"/>
      <c r="CZ163" s="35"/>
      <c r="DA163" s="35"/>
      <c r="DB163" s="35"/>
      <c r="DC163" s="35"/>
      <c r="DD163" s="35"/>
      <c r="DE163" s="35"/>
      <c r="DF163" s="35"/>
      <c r="DG163" s="35"/>
      <c r="DH163" s="35"/>
      <c r="DI163" s="35"/>
      <c r="DJ163" s="35"/>
      <c r="DK163" s="35"/>
      <c r="DL163" s="35"/>
    </row>
    <row r="164" spans="1:116"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c r="CG164" s="35"/>
      <c r="CH164" s="35"/>
      <c r="CI164" s="35"/>
      <c r="CJ164" s="35"/>
      <c r="CK164" s="35"/>
      <c r="CL164" s="35"/>
      <c r="CM164" s="35"/>
      <c r="CN164" s="35"/>
      <c r="CO164" s="35"/>
      <c r="CP164" s="35"/>
      <c r="CQ164" s="35"/>
      <c r="CR164" s="35"/>
      <c r="CS164" s="35"/>
      <c r="CT164" s="35"/>
      <c r="CU164" s="35"/>
      <c r="CV164" s="35"/>
      <c r="CW164" s="35"/>
      <c r="CX164" s="35"/>
      <c r="CY164" s="35"/>
      <c r="CZ164" s="35"/>
      <c r="DA164" s="35"/>
      <c r="DB164" s="35"/>
      <c r="DC164" s="35"/>
      <c r="DD164" s="35"/>
      <c r="DE164" s="35"/>
      <c r="DF164" s="35"/>
      <c r="DG164" s="35"/>
      <c r="DH164" s="35"/>
      <c r="DI164" s="35"/>
      <c r="DJ164" s="35"/>
      <c r="DK164" s="35"/>
      <c r="DL164" s="35"/>
    </row>
    <row r="165" spans="1:116"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c r="CG165" s="35"/>
      <c r="CH165" s="35"/>
      <c r="CI165" s="35"/>
      <c r="CJ165" s="35"/>
      <c r="CK165" s="35"/>
      <c r="CL165" s="35"/>
      <c r="CM165" s="35"/>
      <c r="CN165" s="35"/>
      <c r="CO165" s="35"/>
      <c r="CP165" s="35"/>
      <c r="CQ165" s="35"/>
      <c r="CR165" s="35"/>
      <c r="CS165" s="35"/>
      <c r="CT165" s="35"/>
      <c r="CU165" s="35"/>
      <c r="CV165" s="35"/>
      <c r="CW165" s="35"/>
      <c r="CX165" s="35"/>
      <c r="CY165" s="35"/>
      <c r="CZ165" s="35"/>
      <c r="DA165" s="35"/>
      <c r="DB165" s="35"/>
      <c r="DC165" s="35"/>
      <c r="DD165" s="35"/>
      <c r="DE165" s="35"/>
      <c r="DF165" s="35"/>
      <c r="DG165" s="35"/>
      <c r="DH165" s="35"/>
      <c r="DI165" s="35"/>
      <c r="DJ165" s="35"/>
      <c r="DK165" s="35"/>
      <c r="DL165" s="35"/>
    </row>
    <row r="166" spans="1:116"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c r="CB166" s="35"/>
      <c r="CC166" s="35"/>
      <c r="CD166" s="35"/>
      <c r="CE166" s="35"/>
      <c r="CF166" s="35"/>
      <c r="CG166" s="35"/>
      <c r="CH166" s="35"/>
      <c r="CI166" s="35"/>
      <c r="CJ166" s="35"/>
      <c r="CK166" s="35"/>
      <c r="CL166" s="35"/>
      <c r="CM166" s="35"/>
      <c r="CN166" s="35"/>
      <c r="CO166" s="35"/>
      <c r="CP166" s="35"/>
      <c r="CQ166" s="35"/>
      <c r="CR166" s="35"/>
      <c r="CS166" s="35"/>
      <c r="CT166" s="35"/>
      <c r="CU166" s="35"/>
      <c r="CV166" s="35"/>
      <c r="CW166" s="35"/>
      <c r="CX166" s="35"/>
      <c r="CY166" s="35"/>
      <c r="CZ166" s="35"/>
      <c r="DA166" s="35"/>
      <c r="DB166" s="35"/>
      <c r="DC166" s="35"/>
      <c r="DD166" s="35"/>
      <c r="DE166" s="35"/>
      <c r="DF166" s="35"/>
      <c r="DG166" s="35"/>
      <c r="DH166" s="35"/>
      <c r="DI166" s="35"/>
      <c r="DJ166" s="35"/>
      <c r="DK166" s="35"/>
      <c r="DL166" s="35"/>
    </row>
    <row r="167" spans="1:116"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c r="CB167" s="35"/>
      <c r="CC167" s="35"/>
      <c r="CD167" s="35"/>
      <c r="CE167" s="35"/>
      <c r="CF167" s="35"/>
      <c r="CG167" s="35"/>
      <c r="CH167" s="35"/>
      <c r="CI167" s="35"/>
      <c r="CJ167" s="35"/>
      <c r="CK167" s="35"/>
      <c r="CL167" s="35"/>
      <c r="CM167" s="35"/>
      <c r="CN167" s="35"/>
      <c r="CO167" s="35"/>
      <c r="CP167" s="35"/>
      <c r="CQ167" s="35"/>
      <c r="CR167" s="35"/>
      <c r="CS167" s="35"/>
      <c r="CT167" s="35"/>
      <c r="CU167" s="35"/>
      <c r="CV167" s="35"/>
      <c r="CW167" s="35"/>
      <c r="CX167" s="35"/>
      <c r="CY167" s="35"/>
      <c r="CZ167" s="35"/>
      <c r="DA167" s="35"/>
      <c r="DB167" s="35"/>
      <c r="DC167" s="35"/>
      <c r="DD167" s="35"/>
      <c r="DE167" s="35"/>
      <c r="DF167" s="35"/>
      <c r="DG167" s="35"/>
      <c r="DH167" s="35"/>
      <c r="DI167" s="35"/>
      <c r="DJ167" s="35"/>
      <c r="DK167" s="35"/>
      <c r="DL167" s="35"/>
    </row>
    <row r="168" spans="1:116"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c r="CB168" s="35"/>
      <c r="CC168" s="35"/>
      <c r="CD168" s="35"/>
      <c r="CE168" s="35"/>
      <c r="CF168" s="35"/>
      <c r="CG168" s="35"/>
      <c r="CH168" s="35"/>
      <c r="CI168" s="35"/>
      <c r="CJ168" s="35"/>
      <c r="CK168" s="35"/>
      <c r="CL168" s="35"/>
      <c r="CM168" s="35"/>
      <c r="CN168" s="35"/>
      <c r="CO168" s="35"/>
      <c r="CP168" s="35"/>
      <c r="CQ168" s="35"/>
      <c r="CR168" s="35"/>
      <c r="CS168" s="35"/>
      <c r="CT168" s="35"/>
      <c r="CU168" s="35"/>
      <c r="CV168" s="35"/>
      <c r="CW168" s="35"/>
      <c r="CX168" s="35"/>
      <c r="CY168" s="35"/>
      <c r="CZ168" s="35"/>
      <c r="DA168" s="35"/>
      <c r="DB168" s="35"/>
      <c r="DC168" s="35"/>
      <c r="DD168" s="35"/>
      <c r="DE168" s="35"/>
      <c r="DF168" s="35"/>
      <c r="DG168" s="35"/>
      <c r="DH168" s="35"/>
      <c r="DI168" s="35"/>
      <c r="DJ168" s="35"/>
      <c r="DK168" s="35"/>
      <c r="DL168" s="35"/>
    </row>
    <row r="169" spans="1:116"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c r="CE169" s="35"/>
      <c r="CF169" s="35"/>
      <c r="CG169" s="35"/>
      <c r="CH169" s="35"/>
      <c r="CI169" s="35"/>
      <c r="CJ169" s="35"/>
      <c r="CK169" s="35"/>
      <c r="CL169" s="35"/>
      <c r="CM169" s="35"/>
      <c r="CN169" s="35"/>
      <c r="CO169" s="35"/>
      <c r="CP169" s="35"/>
      <c r="CQ169" s="35"/>
      <c r="CR169" s="35"/>
      <c r="CS169" s="35"/>
      <c r="CT169" s="35"/>
      <c r="CU169" s="35"/>
      <c r="CV169" s="35"/>
      <c r="CW169" s="35"/>
      <c r="CX169" s="35"/>
      <c r="CY169" s="35"/>
      <c r="CZ169" s="35"/>
      <c r="DA169" s="35"/>
      <c r="DB169" s="35"/>
      <c r="DC169" s="35"/>
      <c r="DD169" s="35"/>
      <c r="DE169" s="35"/>
      <c r="DF169" s="35"/>
      <c r="DG169" s="35"/>
      <c r="DH169" s="35"/>
      <c r="DI169" s="35"/>
      <c r="DJ169" s="35"/>
      <c r="DK169" s="35"/>
      <c r="DL169" s="35"/>
    </row>
    <row r="170" spans="1:116"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c r="CB170" s="35"/>
      <c r="CC170" s="35"/>
      <c r="CD170" s="35"/>
      <c r="CE170" s="35"/>
      <c r="CF170" s="35"/>
      <c r="CG170" s="35"/>
      <c r="CH170" s="35"/>
      <c r="CI170" s="35"/>
      <c r="CJ170" s="35"/>
      <c r="CK170" s="35"/>
      <c r="CL170" s="35"/>
      <c r="CM170" s="35"/>
      <c r="CN170" s="35"/>
      <c r="CO170" s="35"/>
      <c r="CP170" s="35"/>
      <c r="CQ170" s="35"/>
      <c r="CR170" s="35"/>
      <c r="CS170" s="35"/>
      <c r="CT170" s="35"/>
      <c r="CU170" s="35"/>
      <c r="CV170" s="35"/>
      <c r="CW170" s="35"/>
      <c r="CX170" s="35"/>
      <c r="CY170" s="35"/>
      <c r="CZ170" s="35"/>
      <c r="DA170" s="35"/>
      <c r="DB170" s="35"/>
      <c r="DC170" s="35"/>
      <c r="DD170" s="35"/>
      <c r="DE170" s="35"/>
      <c r="DF170" s="35"/>
      <c r="DG170" s="35"/>
      <c r="DH170" s="35"/>
      <c r="DI170" s="35"/>
      <c r="DJ170" s="35"/>
      <c r="DK170" s="35"/>
      <c r="DL170" s="35"/>
    </row>
    <row r="171" spans="1:116"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c r="CB171" s="35"/>
      <c r="CC171" s="35"/>
      <c r="CD171" s="35"/>
      <c r="CE171" s="35"/>
      <c r="CF171" s="35"/>
      <c r="CG171" s="35"/>
      <c r="CH171" s="35"/>
      <c r="CI171" s="35"/>
      <c r="CJ171" s="35"/>
      <c r="CK171" s="35"/>
      <c r="CL171" s="35"/>
      <c r="CM171" s="35"/>
      <c r="CN171" s="35"/>
      <c r="CO171" s="35"/>
      <c r="CP171" s="35"/>
      <c r="CQ171" s="35"/>
      <c r="CR171" s="35"/>
      <c r="CS171" s="35"/>
      <c r="CT171" s="35"/>
      <c r="CU171" s="35"/>
      <c r="CV171" s="35"/>
      <c r="CW171" s="35"/>
      <c r="CX171" s="35"/>
      <c r="CY171" s="35"/>
      <c r="CZ171" s="35"/>
      <c r="DA171" s="35"/>
      <c r="DB171" s="35"/>
      <c r="DC171" s="35"/>
      <c r="DD171" s="35"/>
      <c r="DE171" s="35"/>
      <c r="DF171" s="35"/>
      <c r="DG171" s="35"/>
      <c r="DH171" s="35"/>
      <c r="DI171" s="35"/>
      <c r="DJ171" s="35"/>
      <c r="DK171" s="35"/>
      <c r="DL171" s="35"/>
    </row>
    <row r="172" spans="1:116"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c r="CB172" s="35"/>
      <c r="CC172" s="35"/>
      <c r="CD172" s="35"/>
      <c r="CE172" s="35"/>
      <c r="CF172" s="35"/>
      <c r="CG172" s="35"/>
      <c r="CH172" s="35"/>
      <c r="CI172" s="35"/>
      <c r="CJ172" s="35"/>
      <c r="CK172" s="35"/>
      <c r="CL172" s="35"/>
      <c r="CM172" s="35"/>
      <c r="CN172" s="35"/>
      <c r="CO172" s="35"/>
      <c r="CP172" s="35"/>
      <c r="CQ172" s="35"/>
      <c r="CR172" s="35"/>
      <c r="CS172" s="35"/>
      <c r="CT172" s="35"/>
      <c r="CU172" s="35"/>
      <c r="CV172" s="35"/>
      <c r="CW172" s="35"/>
      <c r="CX172" s="35"/>
      <c r="CY172" s="35"/>
      <c r="CZ172" s="35"/>
      <c r="DA172" s="35"/>
      <c r="DB172" s="35"/>
      <c r="DC172" s="35"/>
      <c r="DD172" s="35"/>
      <c r="DE172" s="35"/>
      <c r="DF172" s="35"/>
      <c r="DG172" s="35"/>
      <c r="DH172" s="35"/>
      <c r="DI172" s="35"/>
      <c r="DJ172" s="35"/>
      <c r="DK172" s="35"/>
      <c r="DL172" s="35"/>
    </row>
    <row r="173" spans="1:116"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c r="BQ173" s="35"/>
      <c r="BR173" s="35"/>
      <c r="BS173" s="35"/>
      <c r="BT173" s="35"/>
      <c r="BU173" s="35"/>
      <c r="BV173" s="35"/>
      <c r="BW173" s="35"/>
      <c r="BX173" s="35"/>
      <c r="BY173" s="35"/>
      <c r="BZ173" s="35"/>
      <c r="CA173" s="35"/>
      <c r="CB173" s="35"/>
      <c r="CC173" s="35"/>
      <c r="CD173" s="35"/>
      <c r="CE173" s="35"/>
      <c r="CF173" s="35"/>
      <c r="CG173" s="35"/>
      <c r="CH173" s="35"/>
      <c r="CI173" s="35"/>
      <c r="CJ173" s="35"/>
      <c r="CK173" s="35"/>
      <c r="CL173" s="35"/>
      <c r="CM173" s="35"/>
      <c r="CN173" s="35"/>
      <c r="CO173" s="35"/>
      <c r="CP173" s="35"/>
      <c r="CQ173" s="35"/>
      <c r="CR173" s="35"/>
      <c r="CS173" s="35"/>
      <c r="CT173" s="35"/>
      <c r="CU173" s="35"/>
      <c r="CV173" s="35"/>
      <c r="CW173" s="35"/>
      <c r="CX173" s="35"/>
      <c r="CY173" s="35"/>
      <c r="CZ173" s="35"/>
      <c r="DA173" s="35"/>
      <c r="DB173" s="35"/>
      <c r="DC173" s="35"/>
      <c r="DD173" s="35"/>
      <c r="DE173" s="35"/>
      <c r="DF173" s="35"/>
      <c r="DG173" s="35"/>
      <c r="DH173" s="35"/>
      <c r="DI173" s="35"/>
      <c r="DJ173" s="35"/>
      <c r="DK173" s="35"/>
      <c r="DL173" s="35"/>
    </row>
    <row r="174" spans="1:116"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5"/>
      <c r="DK174" s="35"/>
      <c r="DL174" s="35"/>
    </row>
    <row r="175" spans="1:116"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35"/>
      <c r="CC175" s="35"/>
      <c r="CD175" s="35"/>
      <c r="CE175" s="35"/>
      <c r="CF175" s="35"/>
      <c r="CG175" s="35"/>
      <c r="CH175" s="35"/>
      <c r="CI175" s="35"/>
      <c r="CJ175" s="35"/>
      <c r="CK175" s="35"/>
      <c r="CL175" s="35"/>
      <c r="CM175" s="35"/>
      <c r="CN175" s="35"/>
      <c r="CO175" s="35"/>
      <c r="CP175" s="35"/>
      <c r="CQ175" s="35"/>
      <c r="CR175" s="35"/>
      <c r="CS175" s="35"/>
      <c r="CT175" s="35"/>
      <c r="CU175" s="35"/>
      <c r="CV175" s="35"/>
      <c r="CW175" s="35"/>
      <c r="CX175" s="35"/>
      <c r="CY175" s="35"/>
      <c r="CZ175" s="35"/>
      <c r="DA175" s="35"/>
      <c r="DB175" s="35"/>
      <c r="DC175" s="35"/>
      <c r="DD175" s="35"/>
      <c r="DE175" s="35"/>
      <c r="DF175" s="35"/>
      <c r="DG175" s="35"/>
      <c r="DH175" s="35"/>
      <c r="DI175" s="35"/>
      <c r="DJ175" s="35"/>
      <c r="DK175" s="35"/>
      <c r="DL175" s="35"/>
    </row>
    <row r="176" spans="1:116"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c r="CM176" s="35"/>
      <c r="CN176" s="35"/>
      <c r="CO176" s="35"/>
      <c r="CP176" s="35"/>
      <c r="CQ176" s="35"/>
      <c r="CR176" s="35"/>
      <c r="CS176" s="35"/>
      <c r="CT176" s="35"/>
      <c r="CU176" s="35"/>
      <c r="CV176" s="35"/>
      <c r="CW176" s="35"/>
      <c r="CX176" s="35"/>
      <c r="CY176" s="35"/>
      <c r="CZ176" s="35"/>
      <c r="DA176" s="35"/>
      <c r="DB176" s="35"/>
      <c r="DC176" s="35"/>
      <c r="DD176" s="35"/>
      <c r="DE176" s="35"/>
      <c r="DF176" s="35"/>
      <c r="DG176" s="35"/>
      <c r="DH176" s="35"/>
      <c r="DI176" s="35"/>
      <c r="DJ176" s="35"/>
      <c r="DK176" s="35"/>
      <c r="DL176" s="35"/>
    </row>
    <row r="177" spans="1:116"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c r="CM177" s="35"/>
      <c r="CN177" s="35"/>
      <c r="CO177" s="35"/>
      <c r="CP177" s="35"/>
      <c r="CQ177" s="35"/>
      <c r="CR177" s="35"/>
      <c r="CS177" s="35"/>
      <c r="CT177" s="35"/>
      <c r="CU177" s="35"/>
      <c r="CV177" s="35"/>
      <c r="CW177" s="35"/>
      <c r="CX177" s="35"/>
      <c r="CY177" s="35"/>
      <c r="CZ177" s="35"/>
      <c r="DA177" s="35"/>
      <c r="DB177" s="35"/>
      <c r="DC177" s="35"/>
      <c r="DD177" s="35"/>
      <c r="DE177" s="35"/>
      <c r="DF177" s="35"/>
      <c r="DG177" s="35"/>
      <c r="DH177" s="35"/>
      <c r="DI177" s="35"/>
      <c r="DJ177" s="35"/>
      <c r="DK177" s="35"/>
      <c r="DL177" s="35"/>
    </row>
    <row r="178" spans="1:116"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c r="CB178" s="35"/>
      <c r="CC178" s="35"/>
      <c r="CD178" s="35"/>
      <c r="CE178" s="35"/>
      <c r="CF178" s="35"/>
      <c r="CG178" s="35"/>
      <c r="CH178" s="35"/>
      <c r="CI178" s="35"/>
      <c r="CJ178" s="35"/>
      <c r="CK178" s="35"/>
      <c r="CL178" s="35"/>
      <c r="CM178" s="35"/>
      <c r="CN178" s="35"/>
      <c r="CO178" s="35"/>
      <c r="CP178" s="35"/>
      <c r="CQ178" s="35"/>
      <c r="CR178" s="35"/>
      <c r="CS178" s="35"/>
      <c r="CT178" s="35"/>
      <c r="CU178" s="35"/>
      <c r="CV178" s="35"/>
      <c r="CW178" s="35"/>
      <c r="CX178" s="35"/>
      <c r="CY178" s="35"/>
      <c r="CZ178" s="35"/>
      <c r="DA178" s="35"/>
      <c r="DB178" s="35"/>
      <c r="DC178" s="35"/>
      <c r="DD178" s="35"/>
      <c r="DE178" s="35"/>
      <c r="DF178" s="35"/>
      <c r="DG178" s="35"/>
      <c r="DH178" s="35"/>
      <c r="DI178" s="35"/>
      <c r="DJ178" s="35"/>
      <c r="DK178" s="35"/>
      <c r="DL178" s="35"/>
    </row>
    <row r="179" spans="1:116"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c r="CB179" s="35"/>
      <c r="CC179" s="35"/>
      <c r="CD179" s="35"/>
      <c r="CE179" s="35"/>
      <c r="CF179" s="35"/>
      <c r="CG179" s="35"/>
      <c r="CH179" s="35"/>
      <c r="CI179" s="35"/>
      <c r="CJ179" s="35"/>
      <c r="CK179" s="35"/>
      <c r="CL179" s="35"/>
      <c r="CM179" s="35"/>
      <c r="CN179" s="35"/>
      <c r="CO179" s="35"/>
      <c r="CP179" s="35"/>
      <c r="CQ179" s="35"/>
      <c r="CR179" s="35"/>
      <c r="CS179" s="35"/>
      <c r="CT179" s="35"/>
      <c r="CU179" s="35"/>
      <c r="CV179" s="35"/>
      <c r="CW179" s="35"/>
      <c r="CX179" s="35"/>
      <c r="CY179" s="35"/>
      <c r="CZ179" s="35"/>
      <c r="DA179" s="35"/>
      <c r="DB179" s="35"/>
      <c r="DC179" s="35"/>
      <c r="DD179" s="35"/>
      <c r="DE179" s="35"/>
      <c r="DF179" s="35"/>
      <c r="DG179" s="35"/>
      <c r="DH179" s="35"/>
      <c r="DI179" s="35"/>
      <c r="DJ179" s="35"/>
      <c r="DK179" s="35"/>
      <c r="DL179" s="35"/>
    </row>
    <row r="180" spans="1:116"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c r="BY180" s="35"/>
      <c r="BZ180" s="35"/>
      <c r="CA180" s="35"/>
      <c r="CB180" s="35"/>
      <c r="CC180" s="35"/>
      <c r="CD180" s="35"/>
      <c r="CE180" s="35"/>
      <c r="CF180" s="35"/>
      <c r="CG180" s="35"/>
      <c r="CH180" s="35"/>
      <c r="CI180" s="35"/>
      <c r="CJ180" s="35"/>
      <c r="CK180" s="35"/>
      <c r="CL180" s="35"/>
      <c r="CM180" s="35"/>
      <c r="CN180" s="35"/>
      <c r="CO180" s="35"/>
      <c r="CP180" s="35"/>
      <c r="CQ180" s="35"/>
      <c r="CR180" s="35"/>
      <c r="CS180" s="35"/>
      <c r="CT180" s="35"/>
      <c r="CU180" s="35"/>
      <c r="CV180" s="35"/>
      <c r="CW180" s="35"/>
      <c r="CX180" s="35"/>
      <c r="CY180" s="35"/>
      <c r="CZ180" s="35"/>
      <c r="DA180" s="35"/>
      <c r="DB180" s="35"/>
      <c r="DC180" s="35"/>
      <c r="DD180" s="35"/>
      <c r="DE180" s="35"/>
      <c r="DF180" s="35"/>
      <c r="DG180" s="35"/>
      <c r="DH180" s="35"/>
      <c r="DI180" s="35"/>
      <c r="DJ180" s="35"/>
      <c r="DK180" s="35"/>
      <c r="DL180" s="35"/>
    </row>
    <row r="181" spans="1:116"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c r="CM181" s="35"/>
      <c r="CN181" s="35"/>
      <c r="CO181" s="35"/>
      <c r="CP181" s="35"/>
      <c r="CQ181" s="35"/>
      <c r="CR181" s="35"/>
      <c r="CS181" s="35"/>
      <c r="CT181" s="35"/>
      <c r="CU181" s="35"/>
      <c r="CV181" s="35"/>
      <c r="CW181" s="35"/>
      <c r="CX181" s="35"/>
      <c r="CY181" s="35"/>
      <c r="CZ181" s="35"/>
      <c r="DA181" s="35"/>
      <c r="DB181" s="35"/>
      <c r="DC181" s="35"/>
      <c r="DD181" s="35"/>
      <c r="DE181" s="35"/>
      <c r="DF181" s="35"/>
      <c r="DG181" s="35"/>
      <c r="DH181" s="35"/>
      <c r="DI181" s="35"/>
      <c r="DJ181" s="35"/>
      <c r="DK181" s="35"/>
      <c r="DL181" s="35"/>
    </row>
    <row r="182" spans="1:116"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row>
    <row r="183" spans="1:116"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CG183" s="35"/>
      <c r="CH183" s="35"/>
      <c r="CI183" s="35"/>
      <c r="CJ183" s="35"/>
      <c r="CK183" s="35"/>
      <c r="CL183" s="35"/>
      <c r="CM183" s="35"/>
      <c r="CN183" s="35"/>
      <c r="CO183" s="35"/>
      <c r="CP183" s="35"/>
      <c r="CQ183" s="35"/>
      <c r="CR183" s="35"/>
      <c r="CS183" s="35"/>
      <c r="CT183" s="35"/>
      <c r="CU183" s="35"/>
      <c r="CV183" s="35"/>
      <c r="CW183" s="35"/>
      <c r="CX183" s="35"/>
      <c r="CY183" s="35"/>
      <c r="CZ183" s="35"/>
      <c r="DA183" s="35"/>
      <c r="DB183" s="35"/>
      <c r="DC183" s="35"/>
      <c r="DD183" s="35"/>
      <c r="DE183" s="35"/>
      <c r="DF183" s="35"/>
      <c r="DG183" s="35"/>
      <c r="DH183" s="35"/>
      <c r="DI183" s="35"/>
      <c r="DJ183" s="35"/>
      <c r="DK183" s="35"/>
      <c r="DL183" s="35"/>
    </row>
    <row r="184" spans="1:116"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c r="CB184" s="35"/>
      <c r="CC184" s="35"/>
      <c r="CD184" s="35"/>
      <c r="CE184" s="35"/>
      <c r="CF184" s="35"/>
      <c r="CG184" s="35"/>
      <c r="CH184" s="35"/>
      <c r="CI184" s="35"/>
      <c r="CJ184" s="35"/>
      <c r="CK184" s="35"/>
      <c r="CL184" s="35"/>
      <c r="CM184" s="35"/>
      <c r="CN184" s="35"/>
      <c r="CO184" s="35"/>
      <c r="CP184" s="35"/>
      <c r="CQ184" s="35"/>
      <c r="CR184" s="35"/>
      <c r="CS184" s="35"/>
      <c r="CT184" s="35"/>
      <c r="CU184" s="35"/>
      <c r="CV184" s="35"/>
      <c r="CW184" s="35"/>
      <c r="CX184" s="35"/>
      <c r="CY184" s="35"/>
      <c r="CZ184" s="35"/>
      <c r="DA184" s="35"/>
      <c r="DB184" s="35"/>
      <c r="DC184" s="35"/>
      <c r="DD184" s="35"/>
      <c r="DE184" s="35"/>
      <c r="DF184" s="35"/>
      <c r="DG184" s="35"/>
      <c r="DH184" s="35"/>
      <c r="DI184" s="35"/>
      <c r="DJ184" s="35"/>
      <c r="DK184" s="35"/>
      <c r="DL184" s="35"/>
    </row>
    <row r="185" spans="1:116"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CG185" s="35"/>
      <c r="CH185" s="35"/>
      <c r="CI185" s="35"/>
      <c r="CJ185" s="35"/>
      <c r="CK185" s="35"/>
      <c r="CL185" s="35"/>
      <c r="CM185" s="35"/>
      <c r="CN185" s="35"/>
      <c r="CO185" s="35"/>
      <c r="CP185" s="35"/>
      <c r="CQ185" s="35"/>
      <c r="CR185" s="35"/>
      <c r="CS185" s="35"/>
      <c r="CT185" s="35"/>
      <c r="CU185" s="35"/>
      <c r="CV185" s="35"/>
      <c r="CW185" s="35"/>
      <c r="CX185" s="35"/>
      <c r="CY185" s="35"/>
      <c r="CZ185" s="35"/>
      <c r="DA185" s="35"/>
      <c r="DB185" s="35"/>
      <c r="DC185" s="35"/>
      <c r="DD185" s="35"/>
      <c r="DE185" s="35"/>
      <c r="DF185" s="35"/>
      <c r="DG185" s="35"/>
      <c r="DH185" s="35"/>
      <c r="DI185" s="35"/>
      <c r="DJ185" s="35"/>
      <c r="DK185" s="35"/>
      <c r="DL185" s="35"/>
    </row>
    <row r="186" spans="1:116"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CG186" s="35"/>
      <c r="CH186" s="35"/>
      <c r="CI186" s="35"/>
      <c r="CJ186" s="35"/>
      <c r="CK186" s="35"/>
      <c r="CL186" s="35"/>
      <c r="CM186" s="35"/>
      <c r="CN186" s="35"/>
      <c r="CO186" s="35"/>
      <c r="CP186" s="35"/>
      <c r="CQ186" s="35"/>
      <c r="CR186" s="35"/>
      <c r="CS186" s="35"/>
      <c r="CT186" s="35"/>
      <c r="CU186" s="35"/>
      <c r="CV186" s="35"/>
      <c r="CW186" s="35"/>
      <c r="CX186" s="35"/>
      <c r="CY186" s="35"/>
      <c r="CZ186" s="35"/>
      <c r="DA186" s="35"/>
      <c r="DB186" s="35"/>
      <c r="DC186" s="35"/>
      <c r="DD186" s="35"/>
      <c r="DE186" s="35"/>
      <c r="DF186" s="35"/>
      <c r="DG186" s="35"/>
      <c r="DH186" s="35"/>
      <c r="DI186" s="35"/>
      <c r="DJ186" s="35"/>
      <c r="DK186" s="35"/>
      <c r="DL186" s="35"/>
    </row>
    <row r="187" spans="1:116"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c r="CM187" s="35"/>
      <c r="CN187" s="35"/>
      <c r="CO187" s="35"/>
      <c r="CP187" s="35"/>
      <c r="CQ187" s="35"/>
      <c r="CR187" s="35"/>
      <c r="CS187" s="35"/>
      <c r="CT187" s="35"/>
      <c r="CU187" s="35"/>
      <c r="CV187" s="35"/>
      <c r="CW187" s="35"/>
      <c r="CX187" s="35"/>
      <c r="CY187" s="35"/>
      <c r="CZ187" s="35"/>
      <c r="DA187" s="35"/>
      <c r="DB187" s="35"/>
      <c r="DC187" s="35"/>
      <c r="DD187" s="35"/>
      <c r="DE187" s="35"/>
      <c r="DF187" s="35"/>
      <c r="DG187" s="35"/>
      <c r="DH187" s="35"/>
      <c r="DI187" s="35"/>
      <c r="DJ187" s="35"/>
      <c r="DK187" s="35"/>
      <c r="DL187" s="35"/>
    </row>
    <row r="188" spans="1:116"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CG188" s="35"/>
      <c r="CH188" s="35"/>
      <c r="CI188" s="35"/>
      <c r="CJ188" s="35"/>
      <c r="CK188" s="35"/>
      <c r="CL188" s="35"/>
      <c r="CM188" s="35"/>
      <c r="CN188" s="35"/>
      <c r="CO188" s="35"/>
      <c r="CP188" s="35"/>
      <c r="CQ188" s="35"/>
      <c r="CR188" s="35"/>
      <c r="CS188" s="35"/>
      <c r="CT188" s="35"/>
      <c r="CU188" s="35"/>
      <c r="CV188" s="35"/>
      <c r="CW188" s="35"/>
      <c r="CX188" s="35"/>
      <c r="CY188" s="35"/>
      <c r="CZ188" s="35"/>
      <c r="DA188" s="35"/>
      <c r="DB188" s="35"/>
      <c r="DC188" s="35"/>
      <c r="DD188" s="35"/>
      <c r="DE188" s="35"/>
      <c r="DF188" s="35"/>
      <c r="DG188" s="35"/>
      <c r="DH188" s="35"/>
      <c r="DI188" s="35"/>
      <c r="DJ188" s="35"/>
      <c r="DK188" s="35"/>
      <c r="DL188" s="35"/>
    </row>
    <row r="189" spans="1:116"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CG189" s="35"/>
      <c r="CH189" s="35"/>
      <c r="CI189" s="35"/>
      <c r="CJ189" s="35"/>
      <c r="CK189" s="35"/>
      <c r="CL189" s="35"/>
      <c r="CM189" s="35"/>
      <c r="CN189" s="35"/>
      <c r="CO189" s="35"/>
      <c r="CP189" s="35"/>
      <c r="CQ189" s="35"/>
      <c r="CR189" s="35"/>
      <c r="CS189" s="35"/>
      <c r="CT189" s="35"/>
      <c r="CU189" s="35"/>
      <c r="CV189" s="35"/>
      <c r="CW189" s="35"/>
      <c r="CX189" s="35"/>
      <c r="CY189" s="35"/>
      <c r="CZ189" s="35"/>
      <c r="DA189" s="35"/>
      <c r="DB189" s="35"/>
      <c r="DC189" s="35"/>
      <c r="DD189" s="35"/>
      <c r="DE189" s="35"/>
      <c r="DF189" s="35"/>
      <c r="DG189" s="35"/>
      <c r="DH189" s="35"/>
      <c r="DI189" s="35"/>
      <c r="DJ189" s="35"/>
      <c r="DK189" s="35"/>
      <c r="DL189" s="35"/>
    </row>
    <row r="190" spans="1:116"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c r="CB190" s="35"/>
      <c r="CC190" s="35"/>
      <c r="CD190" s="35"/>
      <c r="CE190" s="35"/>
      <c r="CF190" s="35"/>
      <c r="CG190" s="35"/>
      <c r="CH190" s="35"/>
      <c r="CI190" s="35"/>
      <c r="CJ190" s="35"/>
      <c r="CK190" s="35"/>
      <c r="CL190" s="35"/>
      <c r="CM190" s="35"/>
      <c r="CN190" s="35"/>
      <c r="CO190" s="35"/>
      <c r="CP190" s="35"/>
      <c r="CQ190" s="35"/>
      <c r="CR190" s="35"/>
      <c r="CS190" s="35"/>
      <c r="CT190" s="35"/>
      <c r="CU190" s="35"/>
      <c r="CV190" s="35"/>
      <c r="CW190" s="35"/>
      <c r="CX190" s="35"/>
      <c r="CY190" s="35"/>
      <c r="CZ190" s="35"/>
      <c r="DA190" s="35"/>
      <c r="DB190" s="35"/>
      <c r="DC190" s="35"/>
      <c r="DD190" s="35"/>
      <c r="DE190" s="35"/>
      <c r="DF190" s="35"/>
      <c r="DG190" s="35"/>
      <c r="DH190" s="35"/>
      <c r="DI190" s="35"/>
      <c r="DJ190" s="35"/>
      <c r="DK190" s="35"/>
      <c r="DL190" s="35"/>
    </row>
    <row r="191" spans="1:116"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c r="CB191" s="35"/>
      <c r="CC191" s="35"/>
      <c r="CD191" s="35"/>
      <c r="CE191" s="35"/>
      <c r="CF191" s="35"/>
      <c r="CG191" s="35"/>
      <c r="CH191" s="35"/>
      <c r="CI191" s="35"/>
      <c r="CJ191" s="35"/>
      <c r="CK191" s="35"/>
      <c r="CL191" s="35"/>
      <c r="CM191" s="35"/>
      <c r="CN191" s="35"/>
      <c r="CO191" s="35"/>
      <c r="CP191" s="35"/>
      <c r="CQ191" s="35"/>
      <c r="CR191" s="35"/>
      <c r="CS191" s="35"/>
      <c r="CT191" s="35"/>
      <c r="CU191" s="35"/>
      <c r="CV191" s="35"/>
      <c r="CW191" s="35"/>
      <c r="CX191" s="35"/>
      <c r="CY191" s="35"/>
      <c r="CZ191" s="35"/>
      <c r="DA191" s="35"/>
      <c r="DB191" s="35"/>
      <c r="DC191" s="35"/>
      <c r="DD191" s="35"/>
      <c r="DE191" s="35"/>
      <c r="DF191" s="35"/>
      <c r="DG191" s="35"/>
      <c r="DH191" s="35"/>
      <c r="DI191" s="35"/>
      <c r="DJ191" s="35"/>
      <c r="DK191" s="35"/>
      <c r="DL191" s="35"/>
    </row>
    <row r="192" spans="1:116"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5"/>
      <c r="CC192" s="35"/>
      <c r="CD192" s="35"/>
      <c r="CE192" s="35"/>
      <c r="CF192" s="35"/>
      <c r="CG192" s="35"/>
      <c r="CH192" s="35"/>
      <c r="CI192" s="35"/>
      <c r="CJ192" s="35"/>
      <c r="CK192" s="35"/>
      <c r="CL192" s="35"/>
      <c r="CM192" s="35"/>
      <c r="CN192" s="35"/>
      <c r="CO192" s="35"/>
      <c r="CP192" s="35"/>
      <c r="CQ192" s="35"/>
      <c r="CR192" s="35"/>
      <c r="CS192" s="35"/>
      <c r="CT192" s="35"/>
      <c r="CU192" s="35"/>
      <c r="CV192" s="35"/>
      <c r="CW192" s="35"/>
      <c r="CX192" s="35"/>
      <c r="CY192" s="35"/>
      <c r="CZ192" s="35"/>
      <c r="DA192" s="35"/>
      <c r="DB192" s="35"/>
      <c r="DC192" s="35"/>
      <c r="DD192" s="35"/>
      <c r="DE192" s="35"/>
      <c r="DF192" s="35"/>
      <c r="DG192" s="35"/>
      <c r="DH192" s="35"/>
      <c r="DI192" s="35"/>
      <c r="DJ192" s="35"/>
      <c r="DK192" s="35"/>
      <c r="DL192" s="35"/>
    </row>
    <row r="193" spans="1:116"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5"/>
      <c r="CC193" s="35"/>
      <c r="CD193" s="35"/>
      <c r="CE193" s="35"/>
      <c r="CF193" s="35"/>
      <c r="CG193" s="35"/>
      <c r="CH193" s="35"/>
      <c r="CI193" s="35"/>
      <c r="CJ193" s="35"/>
      <c r="CK193" s="35"/>
      <c r="CL193" s="35"/>
      <c r="CM193" s="35"/>
      <c r="CN193" s="35"/>
      <c r="CO193" s="35"/>
      <c r="CP193" s="35"/>
      <c r="CQ193" s="35"/>
      <c r="CR193" s="35"/>
      <c r="CS193" s="35"/>
      <c r="CT193" s="35"/>
      <c r="CU193" s="35"/>
      <c r="CV193" s="35"/>
      <c r="CW193" s="35"/>
      <c r="CX193" s="35"/>
      <c r="CY193" s="35"/>
      <c r="CZ193" s="35"/>
      <c r="DA193" s="35"/>
      <c r="DB193" s="35"/>
      <c r="DC193" s="35"/>
      <c r="DD193" s="35"/>
      <c r="DE193" s="35"/>
      <c r="DF193" s="35"/>
      <c r="DG193" s="35"/>
      <c r="DH193" s="35"/>
      <c r="DI193" s="35"/>
      <c r="DJ193" s="35"/>
      <c r="DK193" s="35"/>
      <c r="DL193" s="35"/>
    </row>
    <row r="194" spans="1:116"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c r="CB194" s="35"/>
      <c r="CC194" s="35"/>
      <c r="CD194" s="35"/>
      <c r="CE194" s="35"/>
      <c r="CF194" s="35"/>
      <c r="CG194" s="35"/>
      <c r="CH194" s="35"/>
      <c r="CI194" s="35"/>
      <c r="CJ194" s="35"/>
      <c r="CK194" s="35"/>
      <c r="CL194" s="35"/>
      <c r="CM194" s="35"/>
      <c r="CN194" s="35"/>
      <c r="CO194" s="35"/>
      <c r="CP194" s="35"/>
      <c r="CQ194" s="35"/>
      <c r="CR194" s="35"/>
      <c r="CS194" s="35"/>
      <c r="CT194" s="35"/>
      <c r="CU194" s="35"/>
      <c r="CV194" s="35"/>
      <c r="CW194" s="35"/>
      <c r="CX194" s="35"/>
      <c r="CY194" s="35"/>
      <c r="CZ194" s="35"/>
      <c r="DA194" s="35"/>
      <c r="DB194" s="35"/>
      <c r="DC194" s="35"/>
      <c r="DD194" s="35"/>
      <c r="DE194" s="35"/>
      <c r="DF194" s="35"/>
      <c r="DG194" s="35"/>
      <c r="DH194" s="35"/>
      <c r="DI194" s="35"/>
      <c r="DJ194" s="35"/>
      <c r="DK194" s="35"/>
      <c r="DL194" s="35"/>
    </row>
    <row r="195" spans="1:116"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c r="CB195" s="35"/>
      <c r="CC195" s="35"/>
      <c r="CD195" s="35"/>
      <c r="CE195" s="35"/>
      <c r="CF195" s="35"/>
      <c r="CG195" s="35"/>
      <c r="CH195" s="35"/>
      <c r="CI195" s="35"/>
      <c r="CJ195" s="35"/>
      <c r="CK195" s="35"/>
      <c r="CL195" s="35"/>
      <c r="CM195" s="35"/>
      <c r="CN195" s="35"/>
      <c r="CO195" s="35"/>
      <c r="CP195" s="35"/>
      <c r="CQ195" s="35"/>
      <c r="CR195" s="35"/>
      <c r="CS195" s="35"/>
      <c r="CT195" s="35"/>
      <c r="CU195" s="35"/>
      <c r="CV195" s="35"/>
      <c r="CW195" s="35"/>
      <c r="CX195" s="35"/>
      <c r="CY195" s="35"/>
      <c r="CZ195" s="35"/>
      <c r="DA195" s="35"/>
      <c r="DB195" s="35"/>
      <c r="DC195" s="35"/>
      <c r="DD195" s="35"/>
      <c r="DE195" s="35"/>
      <c r="DF195" s="35"/>
      <c r="DG195" s="35"/>
      <c r="DH195" s="35"/>
      <c r="DI195" s="35"/>
      <c r="DJ195" s="35"/>
      <c r="DK195" s="35"/>
      <c r="DL195" s="35"/>
    </row>
    <row r="196" spans="1:116"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c r="CB196" s="35"/>
      <c r="CC196" s="35"/>
      <c r="CD196" s="35"/>
      <c r="CE196" s="35"/>
      <c r="CF196" s="35"/>
      <c r="CG196" s="35"/>
      <c r="CH196" s="35"/>
      <c r="CI196" s="35"/>
      <c r="CJ196" s="35"/>
      <c r="CK196" s="35"/>
      <c r="CL196" s="35"/>
      <c r="CM196" s="35"/>
      <c r="CN196" s="35"/>
      <c r="CO196" s="35"/>
      <c r="CP196" s="35"/>
      <c r="CQ196" s="35"/>
      <c r="CR196" s="35"/>
      <c r="CS196" s="35"/>
      <c r="CT196" s="35"/>
      <c r="CU196" s="35"/>
      <c r="CV196" s="35"/>
      <c r="CW196" s="35"/>
      <c r="CX196" s="35"/>
      <c r="CY196" s="35"/>
      <c r="CZ196" s="35"/>
      <c r="DA196" s="35"/>
      <c r="DB196" s="35"/>
      <c r="DC196" s="35"/>
      <c r="DD196" s="35"/>
      <c r="DE196" s="35"/>
      <c r="DF196" s="35"/>
      <c r="DG196" s="35"/>
      <c r="DH196" s="35"/>
      <c r="DI196" s="35"/>
      <c r="DJ196" s="35"/>
      <c r="DK196" s="35"/>
      <c r="DL196" s="35"/>
    </row>
    <row r="197" spans="1:116"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c r="CT197" s="35"/>
      <c r="CU197" s="35"/>
      <c r="CV197" s="35"/>
      <c r="CW197" s="35"/>
      <c r="CX197" s="35"/>
      <c r="CY197" s="35"/>
      <c r="CZ197" s="35"/>
      <c r="DA197" s="35"/>
      <c r="DB197" s="35"/>
      <c r="DC197" s="35"/>
      <c r="DD197" s="35"/>
      <c r="DE197" s="35"/>
      <c r="DF197" s="35"/>
      <c r="DG197" s="35"/>
      <c r="DH197" s="35"/>
      <c r="DI197" s="35"/>
      <c r="DJ197" s="35"/>
      <c r="DK197" s="35"/>
      <c r="DL197" s="35"/>
    </row>
    <row r="198" spans="1:116"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c r="CM198" s="35"/>
      <c r="CN198" s="35"/>
      <c r="CO198" s="35"/>
      <c r="CP198" s="35"/>
      <c r="CQ198" s="35"/>
      <c r="CR198" s="35"/>
      <c r="CS198" s="35"/>
      <c r="CT198" s="35"/>
      <c r="CU198" s="35"/>
      <c r="CV198" s="35"/>
      <c r="CW198" s="35"/>
      <c r="CX198" s="35"/>
      <c r="CY198" s="35"/>
      <c r="CZ198" s="35"/>
      <c r="DA198" s="35"/>
      <c r="DB198" s="35"/>
      <c r="DC198" s="35"/>
      <c r="DD198" s="35"/>
      <c r="DE198" s="35"/>
      <c r="DF198" s="35"/>
      <c r="DG198" s="35"/>
      <c r="DH198" s="35"/>
      <c r="DI198" s="35"/>
      <c r="DJ198" s="35"/>
      <c r="DK198" s="35"/>
      <c r="DL198" s="35"/>
    </row>
    <row r="199" spans="1:116"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c r="CG199" s="35"/>
      <c r="CH199" s="35"/>
      <c r="CI199" s="35"/>
      <c r="CJ199" s="35"/>
      <c r="CK199" s="35"/>
      <c r="CL199" s="35"/>
      <c r="CM199" s="35"/>
      <c r="CN199" s="35"/>
      <c r="CO199" s="35"/>
      <c r="CP199" s="35"/>
      <c r="CQ199" s="35"/>
      <c r="CR199" s="35"/>
      <c r="CS199" s="35"/>
      <c r="CT199" s="35"/>
      <c r="CU199" s="35"/>
      <c r="CV199" s="35"/>
      <c r="CW199" s="35"/>
      <c r="CX199" s="35"/>
      <c r="CY199" s="35"/>
      <c r="CZ199" s="35"/>
      <c r="DA199" s="35"/>
      <c r="DB199" s="35"/>
      <c r="DC199" s="35"/>
      <c r="DD199" s="35"/>
      <c r="DE199" s="35"/>
      <c r="DF199" s="35"/>
      <c r="DG199" s="35"/>
      <c r="DH199" s="35"/>
      <c r="DI199" s="35"/>
      <c r="DJ199" s="35"/>
      <c r="DK199" s="35"/>
      <c r="DL199" s="35"/>
    </row>
    <row r="200" spans="1:116"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c r="CG200" s="35"/>
      <c r="CH200" s="35"/>
      <c r="CI200" s="35"/>
      <c r="CJ200" s="35"/>
      <c r="CK200" s="35"/>
      <c r="CL200" s="35"/>
      <c r="CM200" s="35"/>
      <c r="CN200" s="35"/>
      <c r="CO200" s="35"/>
      <c r="CP200" s="35"/>
      <c r="CQ200" s="35"/>
      <c r="CR200" s="35"/>
      <c r="CS200" s="35"/>
      <c r="CT200" s="35"/>
      <c r="CU200" s="35"/>
      <c r="CV200" s="35"/>
      <c r="CW200" s="35"/>
      <c r="CX200" s="35"/>
      <c r="CY200" s="35"/>
      <c r="CZ200" s="35"/>
      <c r="DA200" s="35"/>
      <c r="DB200" s="35"/>
      <c r="DC200" s="35"/>
      <c r="DD200" s="35"/>
      <c r="DE200" s="35"/>
      <c r="DF200" s="35"/>
      <c r="DG200" s="35"/>
      <c r="DH200" s="35"/>
      <c r="DI200" s="35"/>
      <c r="DJ200" s="35"/>
      <c r="DK200" s="35"/>
      <c r="DL200" s="35"/>
    </row>
    <row r="201" spans="1:116"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c r="CZ201" s="35"/>
      <c r="DA201" s="35"/>
      <c r="DB201" s="35"/>
      <c r="DC201" s="35"/>
      <c r="DD201" s="35"/>
      <c r="DE201" s="35"/>
      <c r="DF201" s="35"/>
      <c r="DG201" s="35"/>
      <c r="DH201" s="35"/>
      <c r="DI201" s="35"/>
      <c r="DJ201" s="35"/>
      <c r="DK201" s="35"/>
      <c r="DL201" s="35"/>
    </row>
    <row r="202" spans="1:116"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row>
    <row r="203" spans="1:116"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c r="CZ203" s="35"/>
      <c r="DA203" s="35"/>
      <c r="DB203" s="35"/>
      <c r="DC203" s="35"/>
      <c r="DD203" s="35"/>
      <c r="DE203" s="35"/>
      <c r="DF203" s="35"/>
      <c r="DG203" s="35"/>
      <c r="DH203" s="35"/>
      <c r="DI203" s="35"/>
      <c r="DJ203" s="35"/>
      <c r="DK203" s="35"/>
      <c r="DL203" s="35"/>
    </row>
    <row r="204" spans="1:116"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c r="CL204" s="35"/>
      <c r="CM204" s="35"/>
      <c r="CN204" s="35"/>
      <c r="CO204" s="35"/>
      <c r="CP204" s="35"/>
      <c r="CQ204" s="35"/>
      <c r="CR204" s="35"/>
      <c r="CS204" s="35"/>
      <c r="CT204" s="35"/>
      <c r="CU204" s="35"/>
      <c r="CV204" s="35"/>
      <c r="CW204" s="35"/>
      <c r="CX204" s="35"/>
      <c r="CY204" s="35"/>
      <c r="CZ204" s="35"/>
      <c r="DA204" s="35"/>
      <c r="DB204" s="35"/>
      <c r="DC204" s="35"/>
      <c r="DD204" s="35"/>
      <c r="DE204" s="35"/>
      <c r="DF204" s="35"/>
      <c r="DG204" s="35"/>
      <c r="DH204" s="35"/>
      <c r="DI204" s="35"/>
      <c r="DJ204" s="35"/>
      <c r="DK204" s="35"/>
      <c r="DL204" s="35"/>
    </row>
    <row r="205" spans="1:116"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c r="CL205" s="35"/>
      <c r="CM205" s="35"/>
      <c r="CN205" s="35"/>
      <c r="CO205" s="35"/>
      <c r="CP205" s="35"/>
      <c r="CQ205" s="35"/>
      <c r="CR205" s="35"/>
      <c r="CS205" s="35"/>
      <c r="CT205" s="35"/>
      <c r="CU205" s="35"/>
      <c r="CV205" s="35"/>
      <c r="CW205" s="35"/>
      <c r="CX205" s="35"/>
      <c r="CY205" s="35"/>
      <c r="CZ205" s="35"/>
      <c r="DA205" s="35"/>
      <c r="DB205" s="35"/>
      <c r="DC205" s="35"/>
      <c r="DD205" s="35"/>
      <c r="DE205" s="35"/>
      <c r="DF205" s="35"/>
      <c r="DG205" s="35"/>
      <c r="DH205" s="35"/>
      <c r="DI205" s="35"/>
      <c r="DJ205" s="35"/>
      <c r="DK205" s="35"/>
      <c r="DL205" s="35"/>
    </row>
  </sheetData>
  <sheetProtection selectLockedCells="1" selectUnlockedCells="1"/>
  <mergeCells count="3">
    <mergeCell ref="A2:B2"/>
    <mergeCell ref="C2:E2"/>
    <mergeCell ref="B3:M3"/>
  </mergeCells>
  <phoneticPr fontId="0" type="noConversion"/>
  <printOptions gridLines="1"/>
  <pageMargins left="0.5" right="0.5" top="1" bottom="1" header="0.5" footer="0.5"/>
  <pageSetup orientation="portrait" r:id="rId1"/>
  <headerFooter alignWithMargins="0">
    <oddHeader>&amp;C&amp;"Arial,Bold"&amp;20Cumulative Summary Proposal Budget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2893F2FB5AE24EA2AAB66F098FAAE3" ma:contentTypeVersion="20" ma:contentTypeDescription="Create a new document." ma:contentTypeScope="" ma:versionID="63435e10fee3e3310a24e78ae4a337d1">
  <xsd:schema xmlns:xsd="http://www.w3.org/2001/XMLSchema" xmlns:xs="http://www.w3.org/2001/XMLSchema" xmlns:p="http://schemas.microsoft.com/office/2006/metadata/properties" xmlns:ns1="http://schemas.microsoft.com/sharepoint/v3" xmlns:ns2="7eff1f7f-dcbe-4083-b91e-b149a97b3ab4" xmlns:ns3="000b84e1-aa50-464c-9b6c-6907c8c620ba" targetNamespace="http://schemas.microsoft.com/office/2006/metadata/properties" ma:root="true" ma:fieldsID="93e18d691b380005502e7c1b36218878" ns1:_="" ns2:_="" ns3:_="">
    <xsd:import namespace="http://schemas.microsoft.com/sharepoint/v3"/>
    <xsd:import namespace="7eff1f7f-dcbe-4083-b91e-b149a97b3ab4"/>
    <xsd:import namespace="000b84e1-aa50-464c-9b6c-6907c8c620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ff1f7f-dcbe-4083-b91e-b149a97b3a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159821-6d6e-49ec-801b-07117c1987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0b84e1-aa50-464c-9b6c-6907c8c620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be92b68-d7b3-4359-858e-2b257938949e}" ma:internalName="TaxCatchAll" ma:showField="CatchAllData" ma:web="000b84e1-aa50-464c-9b6c-6907c8c620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ff1f7f-dcbe-4083-b91e-b149a97b3ab4">
      <Terms xmlns="http://schemas.microsoft.com/office/infopath/2007/PartnerControls"/>
    </lcf76f155ced4ddcb4097134ff3c332f>
    <_ip_UnifiedCompliancePolicyUIAction xmlns="http://schemas.microsoft.com/sharepoint/v3" xsi:nil="true"/>
    <TaxCatchAll xmlns="000b84e1-aa50-464c-9b6c-6907c8c620ba"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770F2-1F77-4656-872D-548667BBBC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ff1f7f-dcbe-4083-b91e-b149a97b3ab4"/>
    <ds:schemaRef ds:uri="000b84e1-aa50-464c-9b6c-6907c8c62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F836DD-BE82-42DF-9756-B86A615D4A92}">
  <ds:schemaRefs>
    <ds:schemaRef ds:uri="http://schemas.microsoft.com/office/2006/metadata/properties"/>
    <ds:schemaRef ds:uri="http://schemas.microsoft.com/office/infopath/2007/PartnerControls"/>
    <ds:schemaRef ds:uri="7eff1f7f-dcbe-4083-b91e-b149a97b3ab4"/>
    <ds:schemaRef ds:uri="http://schemas.microsoft.com/sharepoint/v3"/>
    <ds:schemaRef ds:uri="000b84e1-aa50-464c-9b6c-6907c8c620ba"/>
  </ds:schemaRefs>
</ds:datastoreItem>
</file>

<file path=customXml/itemProps3.xml><?xml version="1.0" encoding="utf-8"?>
<ds:datastoreItem xmlns:ds="http://schemas.openxmlformats.org/officeDocument/2006/customXml" ds:itemID="{C649C9B2-DE68-469A-851F-A48F0D8AC5C2}">
  <ds:schemaRefs>
    <ds:schemaRef ds:uri="http://schemas.microsoft.com/sharepoint/v3/contenttype/forms"/>
  </ds:schemaRefs>
</ds:datastoreItem>
</file>

<file path=docMetadata/LabelInfo.xml><?xml version="1.0" encoding="utf-8"?>
<clbl:labelList xmlns:clbl="http://schemas.microsoft.com/office/2020/mipLabelMetadata">
  <clbl:label id="{1ea2b65f-2f5e-440e-b025-dfdfafd8e097}" enabled="0" method="" siteId="{1ea2b65f-2f5e-440e-b025-dfdfafd8e0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Cover</vt:lpstr>
      <vt:lpstr>Year1</vt:lpstr>
      <vt:lpstr>Year2</vt:lpstr>
      <vt:lpstr>Year3</vt:lpstr>
      <vt:lpstr>Year4</vt:lpstr>
      <vt:lpstr>Year5</vt:lpstr>
      <vt:lpstr>Year6</vt:lpstr>
      <vt:lpstr>Year7</vt:lpstr>
      <vt:lpstr>All Years</vt:lpstr>
      <vt:lpstr>Detail Summary</vt:lpstr>
      <vt:lpstr>Sheet1</vt:lpstr>
      <vt:lpstr>'All Years'!Print_Area</vt:lpstr>
      <vt:lpstr>'Detail Summary'!Print_Area</vt:lpstr>
      <vt:lpstr>Year1!Print_Area</vt:lpstr>
      <vt:lpstr>Year2!Print_Area</vt:lpstr>
      <vt:lpstr>Year3!Print_Area</vt:lpstr>
      <vt:lpstr>Year4!Print_Area</vt:lpstr>
      <vt:lpstr>Year5!Print_Area</vt:lpstr>
      <vt:lpstr>Year6!Print_Area</vt:lpstr>
      <vt:lpstr>Year7!Print_Area</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Alex Hartvigsen</cp:lastModifiedBy>
  <cp:lastPrinted>2018-10-30T20:03:23Z</cp:lastPrinted>
  <dcterms:created xsi:type="dcterms:W3CDTF">2001-05-08T17:32:17Z</dcterms:created>
  <dcterms:modified xsi:type="dcterms:W3CDTF">2024-10-24T19:25:33Z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0x010100962893F2FB5AE24EA2AAB66F098FAAE3</vt:lpwstr>
  </property>
  <property fmtid="{D5CDD505-2E9C-101B-9397-08002B2CF9AE}" pid="3" name="MediaServiceImageTags">
    <vt:lpwstr/>
  </property>
</Properties>
</file>